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tabRatio="856" activeTab="0"/>
  </bookViews>
  <sheets>
    <sheet name="CVL Well" sheetId="1" r:id="rId1"/>
    <sheet name="Cash Flow Chart" sheetId="2" r:id="rId2"/>
    <sheet name="Prod Data Model Well" sheetId="3" r:id="rId3"/>
    <sheet name="Prod Chart" sheetId="4" r:id="rId4"/>
    <sheet name="DISCOUNT TABLES" sheetId="5" r:id="rId5"/>
    <sheet name="Model Well Amoco Brewster GU1" sheetId="6" r:id="rId6"/>
  </sheets>
  <definedNames>
    <definedName name="YrCC">#REF!</definedName>
  </definedNames>
  <calcPr fullCalcOnLoad="1"/>
</workbook>
</file>

<file path=xl/sharedStrings.xml><?xml version="1.0" encoding="utf-8"?>
<sst xmlns="http://schemas.openxmlformats.org/spreadsheetml/2006/main" count="82" uniqueCount="78">
  <si>
    <t>Assumptions:</t>
  </si>
  <si>
    <t>Lease Cost</t>
  </si>
  <si>
    <t>Drilling and Location Cost</t>
  </si>
  <si>
    <t>Completion and Stimulation Cost</t>
  </si>
  <si>
    <t>BFIT NET CASH FLOW = REVENUE LESS STATE &amp; LOCAL TAXES, OVERHEAD, OPERATING COSTS, AND INVESTMENTS</t>
  </si>
  <si>
    <t>Lease Equipment Cost</t>
  </si>
  <si>
    <t>Operating Cost per Year</t>
  </si>
  <si>
    <t>Overhead on Investment (Typically 20%)</t>
  </si>
  <si>
    <t>Overhead on Bonus</t>
  </si>
  <si>
    <t>Overhead on Operating Cost</t>
  </si>
  <si>
    <t>Oil Price per Barrel</t>
  </si>
  <si>
    <t>Gas Price per MCFG</t>
  </si>
  <si>
    <t>YEAR</t>
  </si>
  <si>
    <t>GROSS GAS</t>
  </si>
  <si>
    <t>NET GAS</t>
  </si>
  <si>
    <t>OPERATING COST</t>
  </si>
  <si>
    <t>INVESTMENTS</t>
  </si>
  <si>
    <t>NET CASH FLOW</t>
  </si>
  <si>
    <t>CUM CASH FLOW</t>
  </si>
  <si>
    <t>Prospect Fee</t>
  </si>
  <si>
    <t>8/8 th Percent Net Interest</t>
  </si>
  <si>
    <t>GROSS OIL (BBL)</t>
  </si>
  <si>
    <t>NET OIL (BBL)</t>
  </si>
  <si>
    <t>Tax per gross BBL.</t>
  </si>
  <si>
    <t>Dollars per BBl times Net Rev. Int. times Tax Rate is the "Ad Valorem Tax."</t>
  </si>
  <si>
    <t>Dollars per BBL times Production Tax Rate is the "Production or Severance Tax."</t>
  </si>
  <si>
    <t>OVERHEAD</t>
  </si>
  <si>
    <t>TOTALS:</t>
  </si>
  <si>
    <t>DISCOUNT FACTOR</t>
  </si>
  <si>
    <t>Severance Tax for Gas.</t>
  </si>
  <si>
    <t>Tax Rates</t>
  </si>
  <si>
    <t>OIL REVENUE</t>
  </si>
  <si>
    <t>OIL TAXES</t>
  </si>
  <si>
    <t>GAS REVENUE</t>
  </si>
  <si>
    <t>GAS TAXES</t>
  </si>
  <si>
    <t>NET GAS CASH FLOW</t>
  </si>
  <si>
    <t>NET OIL CASH FLOW</t>
  </si>
  <si>
    <t>AFTER TAX CASH STREAM</t>
  </si>
  <si>
    <t>PV10</t>
  </si>
  <si>
    <t>PV15</t>
  </si>
  <si>
    <t>PV20</t>
  </si>
  <si>
    <t>PV30</t>
  </si>
  <si>
    <t>PV40</t>
  </si>
  <si>
    <t>PV50</t>
  </si>
  <si>
    <t>PV60</t>
  </si>
  <si>
    <t>PV70</t>
  </si>
  <si>
    <t>PV80</t>
  </si>
  <si>
    <t>PV90</t>
  </si>
  <si>
    <t>PV100</t>
  </si>
  <si>
    <t>Cut and paste these these discount factors into the cash flow sheet as desired.</t>
  </si>
  <si>
    <t>The discount factors are calculated by the Annual, Continuous, Uniform Flow method.</t>
  </si>
  <si>
    <t>NOTE:</t>
  </si>
  <si>
    <t>Price &amp; Net Revenue Interest</t>
  </si>
  <si>
    <t>MCFGE with</t>
  </si>
  <si>
    <t>Net Gas of</t>
  </si>
  <si>
    <t>Total All Non Tax Expenses equals a</t>
  </si>
  <si>
    <t>10% Discounting</t>
  </si>
  <si>
    <t>Escalation Rate of Operating Cost  per Year</t>
  </si>
  <si>
    <t>F &amp; D Cost Per Net MCFGE.</t>
  </si>
  <si>
    <t>Actual Net Interest</t>
  </si>
  <si>
    <t>Given Working Interest (% Before Pay Out)</t>
  </si>
  <si>
    <t>Given Net Revenue Interest (% Before Pay Out)</t>
  </si>
  <si>
    <t>Discounted P/I Ratio</t>
  </si>
  <si>
    <t>Cost Factors</t>
  </si>
  <si>
    <t>10% DISCOUNTED CF</t>
  </si>
  <si>
    <t>10% CUM DCF</t>
  </si>
  <si>
    <t>15% DISCOUNTED CF</t>
  </si>
  <si>
    <t>15% CUM DCF</t>
  </si>
  <si>
    <t>Diff (15%-10%) of DCF</t>
  </si>
  <si>
    <t>15% Discounting</t>
  </si>
  <si>
    <t>SIMPLE CASH FLOW ANALYSIS (BFIT, DISCOUNTED)  Cotton Valley Sand Model</t>
  </si>
  <si>
    <t>DATE</t>
  </si>
  <si>
    <t>GAS</t>
  </si>
  <si>
    <t>OIL</t>
  </si>
  <si>
    <t>WATER</t>
  </si>
  <si>
    <t>Recomplete in Yr 18</t>
  </si>
  <si>
    <t>A high water-cut model</t>
  </si>
  <si>
    <t>(Tite Gas Designation.)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</si>
</sst>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_);_(&quot;$&quot;* \(#,##0.0000\);_(&quot;$&quot;* &quot;-&quot;????_);_(@_)"/>
    <numFmt numFmtId="167" formatCode="0.0000"/>
    <numFmt numFmtId="168" formatCode="&quot;$&quot;#,##0.0000"/>
    <numFmt numFmtId="169" formatCode="&quot;$&quot;#,##0.0000_);\(&quot;$&quot;#,##0.0000\)"/>
    <numFmt numFmtId="170" formatCode="0.0000%"/>
    <numFmt numFmtId="171" formatCode="0.00000000%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000_);_(* \(#,##0.0000\);_(* &quot;-&quot;????_);_(@_)"/>
    <numFmt numFmtId="177" formatCode="_(&quot;$&quot;* #,##0.000_);_(&quot;$&quot;* \(#,##0.000\);_(&quot;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"/>
  </numFmts>
  <fonts count="41">
    <font>
      <sz val="10"/>
      <name val="Arial"/>
      <family val="0"/>
    </font>
    <font>
      <b/>
      <sz val="12"/>
      <name val="Arrus B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i/>
      <sz val="8"/>
      <name val="Arial"/>
      <family val="2"/>
    </font>
    <font>
      <sz val="10.75"/>
      <name val="Arial"/>
      <family val="0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"/>
      <family val="2"/>
    </font>
    <font>
      <b/>
      <sz val="10.75"/>
      <name val="Arial"/>
      <family val="0"/>
    </font>
    <font>
      <b/>
      <i/>
      <sz val="10"/>
      <color indexed="8"/>
      <name val="Times New Roman"/>
      <family val="1"/>
    </font>
    <font>
      <b/>
      <sz val="8"/>
      <color indexed="10"/>
      <name val="Arial"/>
      <family val="2"/>
    </font>
    <font>
      <sz val="16"/>
      <name val="Arial"/>
      <family val="0"/>
    </font>
    <font>
      <sz val="9.5"/>
      <name val="Arial"/>
      <family val="0"/>
    </font>
    <font>
      <b/>
      <sz val="4.75"/>
      <name val="Arial"/>
      <family val="2"/>
    </font>
    <font>
      <b/>
      <sz val="5.25"/>
      <name val="Arial"/>
      <family val="2"/>
    </font>
    <font>
      <b/>
      <sz val="9"/>
      <name val="Arial"/>
      <family val="2"/>
    </font>
    <font>
      <sz val="10.5"/>
      <name val="Arial"/>
      <family val="0"/>
    </font>
    <font>
      <sz val="15.25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sz val="11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left"/>
    </xf>
    <xf numFmtId="44" fontId="1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44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 shrinkToFit="1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8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wrapText="1" shrinkToFit="1"/>
    </xf>
    <xf numFmtId="167" fontId="17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44" fontId="2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0" fontId="16" fillId="0" borderId="0" xfId="21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165" fontId="23" fillId="0" borderId="0" xfId="0" applyNumberFormat="1" applyFont="1" applyFill="1" applyBorder="1" applyAlignment="1">
      <alignment/>
    </xf>
    <xf numFmtId="165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 shrinkToFit="1"/>
    </xf>
    <xf numFmtId="165" fontId="9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3" fontId="25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37" fontId="15" fillId="0" borderId="0" xfId="0" applyNumberFormat="1" applyFont="1" applyFill="1" applyAlignment="1">
      <alignment/>
    </xf>
    <xf numFmtId="44" fontId="16" fillId="2" borderId="2" xfId="17" applyFont="1" applyFill="1" applyBorder="1" applyAlignment="1">
      <alignment/>
    </xf>
    <xf numFmtId="10" fontId="16" fillId="2" borderId="2" xfId="21" applyNumberFormat="1" applyFont="1" applyFill="1" applyBorder="1" applyAlignment="1">
      <alignment/>
    </xf>
    <xf numFmtId="44" fontId="16" fillId="3" borderId="2" xfId="17" applyFont="1" applyFill="1" applyBorder="1" applyAlignment="1">
      <alignment/>
    </xf>
    <xf numFmtId="10" fontId="16" fillId="3" borderId="2" xfId="21" applyNumberFormat="1" applyFont="1" applyFill="1" applyBorder="1" applyAlignment="1">
      <alignment/>
    </xf>
    <xf numFmtId="44" fontId="13" fillId="2" borderId="1" xfId="0" applyNumberFormat="1" applyFont="1" applyFill="1" applyBorder="1" applyAlignment="1">
      <alignment/>
    </xf>
    <xf numFmtId="44" fontId="13" fillId="0" borderId="0" xfId="0" applyNumberFormat="1" applyFont="1" applyAlignment="1">
      <alignment horizontal="center"/>
    </xf>
    <xf numFmtId="10" fontId="16" fillId="3" borderId="2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173" fontId="8" fillId="0" borderId="0" xfId="15" applyNumberFormat="1" applyFont="1" applyAlignment="1">
      <alignment/>
    </xf>
    <xf numFmtId="173" fontId="8" fillId="0" borderId="0" xfId="15" applyNumberFormat="1" applyFont="1" applyAlignment="1">
      <alignment horizontal="left"/>
    </xf>
    <xf numFmtId="3" fontId="27" fillId="0" borderId="0" xfId="0" applyNumberFormat="1" applyFont="1" applyAlignment="1">
      <alignment/>
    </xf>
    <xf numFmtId="170" fontId="11" fillId="4" borderId="2" xfId="0" applyNumberFormat="1" applyFont="1" applyFill="1" applyBorder="1" applyAlignment="1">
      <alignment/>
    </xf>
    <xf numFmtId="170" fontId="11" fillId="4" borderId="2" xfId="21" applyNumberFormat="1" applyFont="1" applyFill="1" applyBorder="1" applyAlignment="1">
      <alignment/>
    </xf>
    <xf numFmtId="0" fontId="28" fillId="0" borderId="0" xfId="0" applyFont="1" applyAlignment="1">
      <alignment/>
    </xf>
    <xf numFmtId="2" fontId="2" fillId="0" borderId="2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shrinkToFit="1"/>
    </xf>
    <xf numFmtId="10" fontId="16" fillId="3" borderId="3" xfId="21" applyNumberFormat="1" applyFont="1" applyFill="1" applyBorder="1" applyAlignment="1">
      <alignment/>
    </xf>
    <xf numFmtId="173" fontId="8" fillId="0" borderId="0" xfId="15" applyNumberFormat="1" applyFont="1" applyBorder="1" applyAlignment="1">
      <alignment horizontal="left"/>
    </xf>
    <xf numFmtId="8" fontId="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73" fontId="8" fillId="0" borderId="0" xfId="15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44" fontId="9" fillId="0" borderId="0" xfId="17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8" fontId="6" fillId="0" borderId="0" xfId="0" applyNumberFormat="1" applyFont="1" applyAlignment="1">
      <alignment/>
    </xf>
    <xf numFmtId="44" fontId="2" fillId="0" borderId="2" xfId="17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3" fontId="3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36" fillId="0" borderId="0" xfId="0" applyFont="1" applyAlignment="1">
      <alignment/>
    </xf>
    <xf numFmtId="0" fontId="11" fillId="0" borderId="0" xfId="0" applyFont="1" applyAlignment="1">
      <alignment/>
    </xf>
    <xf numFmtId="44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17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25"/>
          <c:w val="0.95675"/>
          <c:h val="0.9652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'CVL Well'!$U$36:$U$62</c:f>
              <c:numCache/>
            </c:numRef>
          </c:xVal>
          <c:yVal>
            <c:numRef>
              <c:f>'CVL Well'!$V$36:$V$62</c:f>
              <c:numCache>
                <c:ptCount val="27"/>
                <c:pt idx="0">
                  <c:v>-20000</c:v>
                </c:pt>
                <c:pt idx="1">
                  <c:v>-1540000</c:v>
                </c:pt>
                <c:pt idx="2">
                  <c:v>-740984.3295231999</c:v>
                </c:pt>
                <c:pt idx="3">
                  <c:v>-294526.96683519986</c:v>
                </c:pt>
                <c:pt idx="4">
                  <c:v>6657.274630400119</c:v>
                </c:pt>
                <c:pt idx="5">
                  <c:v>198622.17139712014</c:v>
                </c:pt>
                <c:pt idx="6">
                  <c:v>339742.006259389</c:v>
                </c:pt>
                <c:pt idx="7">
                  <c:v>553785.9174023289</c:v>
                </c:pt>
                <c:pt idx="8">
                  <c:v>692400.7532914644</c:v>
                </c:pt>
                <c:pt idx="9">
                  <c:v>810225.2134469857</c:v>
                </c:pt>
                <c:pt idx="10">
                  <c:v>931555.7792478942</c:v>
                </c:pt>
                <c:pt idx="11">
                  <c:v>1001343.9546698594</c:v>
                </c:pt>
                <c:pt idx="12">
                  <c:v>1069783.0161108528</c:v>
                </c:pt>
                <c:pt idx="13">
                  <c:v>1145773.0720164701</c:v>
                </c:pt>
                <c:pt idx="14">
                  <c:v>1209033.3839600882</c:v>
                </c:pt>
                <c:pt idx="15">
                  <c:v>1249420.0010015846</c:v>
                </c:pt>
                <c:pt idx="16">
                  <c:v>1279379.437967301</c:v>
                </c:pt>
                <c:pt idx="17">
                  <c:v>1297248.145324775</c:v>
                </c:pt>
                <c:pt idx="18">
                  <c:v>1314161.173915628</c:v>
                </c:pt>
                <c:pt idx="19">
                  <c:v>1331637.8351877215</c:v>
                </c:pt>
                <c:pt idx="20">
                  <c:v>1356255.288519488</c:v>
                </c:pt>
                <c:pt idx="21">
                  <c:v>1384503.4660905947</c:v>
                </c:pt>
                <c:pt idx="22">
                  <c:v>1403768.7868264224</c:v>
                </c:pt>
                <c:pt idx="23">
                  <c:v>1418206.5892962844</c:v>
                </c:pt>
                <c:pt idx="24">
                  <c:v>1429830.997478739</c:v>
                </c:pt>
                <c:pt idx="25">
                  <c:v>1439040.6002102531</c:v>
                </c:pt>
                <c:pt idx="26">
                  <c:v>1446193.0957097416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8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'CVL Well'!$U$36:$U$62</c:f>
              <c:numCache/>
            </c:numRef>
          </c:xVal>
          <c:yVal>
            <c:numRef>
              <c:f>'CVL Well'!$R$36:$R$62</c:f>
              <c:numCache>
                <c:ptCount val="27"/>
                <c:pt idx="0">
                  <c:v>-20000</c:v>
                </c:pt>
                <c:pt idx="1">
                  <c:v>-1540000</c:v>
                </c:pt>
                <c:pt idx="2">
                  <c:v>-699991.936</c:v>
                </c:pt>
                <c:pt idx="3">
                  <c:v>-230629.69599999994</c:v>
                </c:pt>
                <c:pt idx="4">
                  <c:v>119299.71200000006</c:v>
                </c:pt>
                <c:pt idx="5">
                  <c:v>365787.7664000001</c:v>
                </c:pt>
                <c:pt idx="6">
                  <c:v>566042.9599040002</c:v>
                </c:pt>
                <c:pt idx="7">
                  <c:v>901745.4554230402</c:v>
                </c:pt>
                <c:pt idx="8">
                  <c:v>1142020.7819772707</c:v>
                </c:pt>
                <c:pt idx="9">
                  <c:v>1367738.1385970435</c:v>
                </c:pt>
                <c:pt idx="10">
                  <c:v>1624576.762223014</c:v>
                </c:pt>
                <c:pt idx="11">
                  <c:v>1787862.151605244</c:v>
                </c:pt>
                <c:pt idx="12">
                  <c:v>1964844.4672012965</c:v>
                </c:pt>
                <c:pt idx="13">
                  <c:v>2182020.9630733095</c:v>
                </c:pt>
                <c:pt idx="14">
                  <c:v>2381832.4347840426</c:v>
                </c:pt>
                <c:pt idx="15">
                  <c:v>2522797.9392918833</c:v>
                </c:pt>
                <c:pt idx="16">
                  <c:v>2638382.186844802</c:v>
                </c:pt>
                <c:pt idx="17">
                  <c:v>2714548.88487325</c:v>
                </c:pt>
                <c:pt idx="18">
                  <c:v>2794252.1298819827</c:v>
                </c:pt>
                <c:pt idx="19">
                  <c:v>2885276.4073408027</c:v>
                </c:pt>
                <c:pt idx="20">
                  <c:v>3026918.831574211</c:v>
                </c:pt>
                <c:pt idx="21">
                  <c:v>3206614.617649953</c:v>
                </c:pt>
                <c:pt idx="22">
                  <c:v>3341999.8652664525</c:v>
                </c:pt>
                <c:pt idx="23">
                  <c:v>3454181.702639117</c:v>
                </c:pt>
                <c:pt idx="24">
                  <c:v>3553962.030385508</c:v>
                </c:pt>
                <c:pt idx="25">
                  <c:v>3641339.6654093633</c:v>
                </c:pt>
                <c:pt idx="26">
                  <c:v>3716313.412783457</c:v>
                </c:pt>
              </c:numCache>
            </c:numRef>
          </c:yVal>
          <c:smooth val="1"/>
        </c:ser>
        <c:ser>
          <c:idx val="2"/>
          <c:order val="2"/>
          <c:tx>
            <c:v>CUM DCF @ 15%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'CVL Well'!$U$36:$U$62</c:f>
              <c:numCache/>
            </c:numRef>
          </c:xVal>
          <c:yVal>
            <c:numRef>
              <c:f>'CVL Well'!$Z$36:$Z$62</c:f>
              <c:numCache>
                <c:ptCount val="27"/>
                <c:pt idx="0">
                  <c:v>-20000</c:v>
                </c:pt>
                <c:pt idx="1">
                  <c:v>-1540000</c:v>
                </c:pt>
                <c:pt idx="2">
                  <c:v>-760724.5190272001</c:v>
                </c:pt>
                <c:pt idx="3">
                  <c:v>-385938.77038720006</c:v>
                </c:pt>
                <c:pt idx="4">
                  <c:v>-145432.28826880004</c:v>
                </c:pt>
                <c:pt idx="5">
                  <c:v>390.0447142399498</c:v>
                </c:pt>
                <c:pt idx="6">
                  <c:v>102359.98924647676</c:v>
                </c:pt>
                <c:pt idx="7">
                  <c:v>249464.8227829201</c:v>
                </c:pt>
                <c:pt idx="8">
                  <c:v>340096.6759591758</c:v>
                </c:pt>
                <c:pt idx="9">
                  <c:v>413387.101653616</c:v>
                </c:pt>
                <c:pt idx="10">
                  <c:v>485147.81309471215</c:v>
                </c:pt>
                <c:pt idx="11">
                  <c:v>524417.9492411385</c:v>
                </c:pt>
                <c:pt idx="12">
                  <c:v>561053.2885695214</c:v>
                </c:pt>
                <c:pt idx="13">
                  <c:v>599754.1401339141</c:v>
                </c:pt>
                <c:pt idx="14">
                  <c:v>630405.2198943405</c:v>
                </c:pt>
                <c:pt idx="15">
                  <c:v>649012.6664893754</c:v>
                </c:pt>
                <c:pt idx="16">
                  <c:v>662143.037011387</c:v>
                </c:pt>
                <c:pt idx="17">
                  <c:v>669592.1400785692</c:v>
                </c:pt>
                <c:pt idx="18">
                  <c:v>676303.1533083045</c:v>
                </c:pt>
                <c:pt idx="19">
                  <c:v>682893.310996323</c:v>
                </c:pt>
                <c:pt idx="20">
                  <c:v>691717.6340260643</c:v>
                </c:pt>
                <c:pt idx="21">
                  <c:v>701367.2977383316</c:v>
                </c:pt>
                <c:pt idx="22">
                  <c:v>714607.9749552252</c:v>
                </c:pt>
                <c:pt idx="23">
                  <c:v>724053.6856620036</c:v>
                </c:pt>
                <c:pt idx="24">
                  <c:v>731277.7813908423</c:v>
                </c:pt>
                <c:pt idx="25">
                  <c:v>736721.4080528284</c:v>
                </c:pt>
                <c:pt idx="26">
                  <c:v>740747.4982868172</c:v>
                </c:pt>
              </c:numCache>
            </c:numRef>
          </c:yVal>
          <c:smooth val="1"/>
        </c:ser>
        <c:ser>
          <c:idx val="3"/>
          <c:order val="3"/>
          <c:tx>
            <c:v>CF Differential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3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xVal>
            <c:numRef>
              <c:f>'CVL Well'!$Y$36:$Y$62</c:f>
              <c:numCache/>
            </c:numRef>
          </c:xVal>
          <c:yVal>
            <c:numRef>
              <c:f>'CVL Well'!$AA$36:$AA$62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19740.189504000125</c:v>
                </c:pt>
                <c:pt idx="3">
                  <c:v>91411.8035520002</c:v>
                </c:pt>
                <c:pt idx="4">
                  <c:v>152089.56289920016</c:v>
                </c:pt>
                <c:pt idx="5">
                  <c:v>198232.1266828802</c:v>
                </c:pt>
                <c:pt idx="6">
                  <c:v>237382.01701291223</c:v>
                </c:pt>
                <c:pt idx="7">
                  <c:v>304321.09461940883</c:v>
                </c:pt>
                <c:pt idx="8">
                  <c:v>352304.0773322886</c:v>
                </c:pt>
                <c:pt idx="9">
                  <c:v>396838.1117933697</c:v>
                </c:pt>
                <c:pt idx="10">
                  <c:v>446407.96615318203</c:v>
                </c:pt>
                <c:pt idx="11">
                  <c:v>476926.00542872085</c:v>
                </c:pt>
                <c:pt idx="12">
                  <c:v>508729.72754133143</c:v>
                </c:pt>
                <c:pt idx="13">
                  <c:v>546018.9318825561</c:v>
                </c:pt>
                <c:pt idx="14">
                  <c:v>578628.1640657478</c:v>
                </c:pt>
                <c:pt idx="15">
                  <c:v>600407.3345122092</c:v>
                </c:pt>
                <c:pt idx="16">
                  <c:v>617236.4009559142</c:v>
                </c:pt>
                <c:pt idx="17">
                  <c:v>627656.0052462058</c:v>
                </c:pt>
                <c:pt idx="18">
                  <c:v>637858.0206073236</c:v>
                </c:pt>
                <c:pt idx="19">
                  <c:v>648744.5241913985</c:v>
                </c:pt>
                <c:pt idx="20">
                  <c:v>664537.6544934236</c:v>
                </c:pt>
                <c:pt idx="21">
                  <c:v>683136.168352263</c:v>
                </c:pt>
                <c:pt idx="22">
                  <c:v>689160.8118711972</c:v>
                </c:pt>
                <c:pt idx="23">
                  <c:v>694152.9036342808</c:v>
                </c:pt>
                <c:pt idx="24">
                  <c:v>698553.2160878966</c:v>
                </c:pt>
                <c:pt idx="25">
                  <c:v>702319.1921574248</c:v>
                </c:pt>
                <c:pt idx="26">
                  <c:v>705445.5974229244</c:v>
                </c:pt>
              </c:numCache>
            </c:numRef>
          </c:yVal>
          <c:smooth val="1"/>
        </c:ser>
        <c:axId val="18917790"/>
        <c:axId val="36042383"/>
      </c:scatterChart>
      <c:valAx>
        <c:axId val="18917790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 val="autoZero"/>
        <c:crossBetween val="midCat"/>
        <c:dispUnits/>
        <c:majorUnit val="1"/>
      </c:valAx>
      <c:valAx>
        <c:axId val="36042383"/>
        <c:scaling>
          <c:orientation val="minMax"/>
          <c:max val="3000000"/>
          <c:min val="-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0275"/>
          <c:w val="0.12125"/>
          <c:h val="0.2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85"/>
          <c:w val="0.9345"/>
          <c:h val="0.9632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'CVL Well'!$U$36:$U$62</c:f>
              <c:numCach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</c:numCache>
            </c:numRef>
          </c:xVal>
          <c:yVal>
            <c:numRef>
              <c:f>'CVL Well'!$V$36:$V$62</c:f>
              <c:numCache>
                <c:ptCount val="27"/>
                <c:pt idx="0">
                  <c:v>-20000</c:v>
                </c:pt>
                <c:pt idx="1">
                  <c:v>-1540000</c:v>
                </c:pt>
                <c:pt idx="2">
                  <c:v>-760724.5190272001</c:v>
                </c:pt>
                <c:pt idx="3">
                  <c:v>-325297.1689792</c:v>
                </c:pt>
                <c:pt idx="4">
                  <c:v>-45878.536691200046</c:v>
                </c:pt>
                <c:pt idx="5">
                  <c:v>123532.70309791996</c:v>
                </c:pt>
                <c:pt idx="6">
                  <c:v>242003.67557488638</c:v>
                </c:pt>
                <c:pt idx="7">
                  <c:v>412943.38629318157</c:v>
                </c:pt>
                <c:pt idx="8">
                  <c:v>518232.0343892453</c:v>
                </c:pt>
                <c:pt idx="9">
                  <c:v>603372.6213062236</c:v>
                </c:pt>
                <c:pt idx="10">
                  <c:v>686768.1223975762</c:v>
                </c:pt>
                <c:pt idx="11">
                  <c:v>732390.0601909714</c:v>
                </c:pt>
                <c:pt idx="12">
                  <c:v>774954.3070918219</c:v>
                </c:pt>
                <c:pt idx="13">
                  <c:v>819909.8417373286</c:v>
                </c:pt>
                <c:pt idx="14">
                  <c:v>855516.2459961812</c:v>
                </c:pt>
                <c:pt idx="15">
                  <c:v>877140.3543876839</c:v>
                </c:pt>
                <c:pt idx="16">
                  <c:v>892397.4750646692</c:v>
                </c:pt>
                <c:pt idx="17">
                  <c:v>901050.0119607009</c:v>
                </c:pt>
                <c:pt idx="18">
                  <c:v>908844.9893225549</c:v>
                </c:pt>
                <c:pt idx="19">
                  <c:v>916509.2334845875</c:v>
                </c:pt>
                <c:pt idx="20">
                  <c:v>926764.1449990863</c:v>
                </c:pt>
                <c:pt idx="21">
                  <c:v>937959.192471605</c:v>
                </c:pt>
                <c:pt idx="22">
                  <c:v>945229.380268611</c:v>
                </c:pt>
                <c:pt idx="23">
                  <c:v>956200.7639636575</c:v>
                </c:pt>
                <c:pt idx="24">
                  <c:v>964602.2675599037</c:v>
                </c:pt>
                <c:pt idx="25">
                  <c:v>970928.4083356308</c:v>
                </c:pt>
                <c:pt idx="26">
                  <c:v>975599.2727970368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8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'CVL Well'!$U$36:$U$62</c:f>
              <c:numCach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</c:numCache>
            </c:numRef>
          </c:xVal>
          <c:yVal>
            <c:numRef>
              <c:f>'CVL Well'!$R$36:$R$62</c:f>
              <c:numCache>
                <c:ptCount val="27"/>
                <c:pt idx="0">
                  <c:v>-20000</c:v>
                </c:pt>
                <c:pt idx="1">
                  <c:v>-1540000</c:v>
                </c:pt>
                <c:pt idx="2">
                  <c:v>-699991.936</c:v>
                </c:pt>
                <c:pt idx="3">
                  <c:v>-230629.69599999994</c:v>
                </c:pt>
                <c:pt idx="4">
                  <c:v>119299.71200000006</c:v>
                </c:pt>
                <c:pt idx="5">
                  <c:v>365787.7664000001</c:v>
                </c:pt>
                <c:pt idx="6">
                  <c:v>566042.9599040002</c:v>
                </c:pt>
                <c:pt idx="7">
                  <c:v>901745.4554230402</c:v>
                </c:pt>
                <c:pt idx="8">
                  <c:v>1142020.7819772707</c:v>
                </c:pt>
                <c:pt idx="9">
                  <c:v>1367738.1385970435</c:v>
                </c:pt>
                <c:pt idx="10">
                  <c:v>1624576.762223014</c:v>
                </c:pt>
                <c:pt idx="11">
                  <c:v>1787862.151605244</c:v>
                </c:pt>
                <c:pt idx="12">
                  <c:v>1964844.4672012965</c:v>
                </c:pt>
                <c:pt idx="13">
                  <c:v>2182020.9630733095</c:v>
                </c:pt>
                <c:pt idx="14">
                  <c:v>2381832.4347840426</c:v>
                </c:pt>
                <c:pt idx="15">
                  <c:v>2522797.9392918833</c:v>
                </c:pt>
                <c:pt idx="16">
                  <c:v>2638382.186844802</c:v>
                </c:pt>
                <c:pt idx="17">
                  <c:v>2714548.88487325</c:v>
                </c:pt>
                <c:pt idx="18">
                  <c:v>2794252.1298819827</c:v>
                </c:pt>
                <c:pt idx="19">
                  <c:v>2885276.4073408027</c:v>
                </c:pt>
                <c:pt idx="20">
                  <c:v>3026918.831574211</c:v>
                </c:pt>
                <c:pt idx="21">
                  <c:v>3206614.617649953</c:v>
                </c:pt>
                <c:pt idx="22">
                  <c:v>3341999.8652664525</c:v>
                </c:pt>
                <c:pt idx="23">
                  <c:v>3454181.702639117</c:v>
                </c:pt>
                <c:pt idx="24">
                  <c:v>3553962.030385508</c:v>
                </c:pt>
                <c:pt idx="25">
                  <c:v>3641339.6654093633</c:v>
                </c:pt>
                <c:pt idx="26">
                  <c:v>3716313.412783457</c:v>
                </c:pt>
              </c:numCache>
            </c:numRef>
          </c:yVal>
          <c:smooth val="1"/>
        </c:ser>
        <c:ser>
          <c:idx val="2"/>
          <c:order val="2"/>
          <c:tx>
            <c:v>CUM DCF @ 15%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'CVL Well'!$U$36:$U$62</c:f>
              <c:numCach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</c:numCache>
            </c:numRef>
          </c:xVal>
          <c:yVal>
            <c:numRef>
              <c:f>'CVL Well'!$Z$36:$Z$62</c:f>
              <c:numCache>
                <c:ptCount val="27"/>
                <c:pt idx="0">
                  <c:v>-20000</c:v>
                </c:pt>
                <c:pt idx="1">
                  <c:v>-1540000</c:v>
                </c:pt>
                <c:pt idx="2">
                  <c:v>-760724.5190272001</c:v>
                </c:pt>
                <c:pt idx="3">
                  <c:v>-385938.77038720006</c:v>
                </c:pt>
                <c:pt idx="4">
                  <c:v>-145432.28826880004</c:v>
                </c:pt>
                <c:pt idx="5">
                  <c:v>390.0447142399498</c:v>
                </c:pt>
                <c:pt idx="6">
                  <c:v>102359.98924647676</c:v>
                </c:pt>
                <c:pt idx="7">
                  <c:v>249464.8227829201</c:v>
                </c:pt>
                <c:pt idx="8">
                  <c:v>340096.6759591758</c:v>
                </c:pt>
                <c:pt idx="9">
                  <c:v>413387.101653616</c:v>
                </c:pt>
                <c:pt idx="10">
                  <c:v>485147.81309471215</c:v>
                </c:pt>
                <c:pt idx="11">
                  <c:v>524417.9492411385</c:v>
                </c:pt>
                <c:pt idx="12">
                  <c:v>561053.2885695214</c:v>
                </c:pt>
                <c:pt idx="13">
                  <c:v>599754.1401339141</c:v>
                </c:pt>
                <c:pt idx="14">
                  <c:v>630405.2198943405</c:v>
                </c:pt>
                <c:pt idx="15">
                  <c:v>649012.6664893754</c:v>
                </c:pt>
                <c:pt idx="16">
                  <c:v>662143.037011387</c:v>
                </c:pt>
                <c:pt idx="17">
                  <c:v>669592.1400785692</c:v>
                </c:pt>
                <c:pt idx="18">
                  <c:v>676303.1533083045</c:v>
                </c:pt>
                <c:pt idx="19">
                  <c:v>682893.310996323</c:v>
                </c:pt>
                <c:pt idx="20">
                  <c:v>691717.6340260643</c:v>
                </c:pt>
                <c:pt idx="21">
                  <c:v>701367.2977383316</c:v>
                </c:pt>
                <c:pt idx="22">
                  <c:v>714607.9749552252</c:v>
                </c:pt>
                <c:pt idx="23">
                  <c:v>724053.6856620036</c:v>
                </c:pt>
                <c:pt idx="24">
                  <c:v>731277.7813908423</c:v>
                </c:pt>
                <c:pt idx="25">
                  <c:v>736721.4080528284</c:v>
                </c:pt>
                <c:pt idx="26">
                  <c:v>740747.4982868172</c:v>
                </c:pt>
              </c:numCache>
            </c:numRef>
          </c:yVal>
          <c:smooth val="1"/>
        </c:ser>
        <c:ser>
          <c:idx val="3"/>
          <c:order val="3"/>
          <c:tx>
            <c:v>CF Differential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3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xVal>
            <c:numRef>
              <c:f>'CVL Well'!$Y$36:$Y$62</c:f>
              <c:numCach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</c:numCache>
            </c:numRef>
          </c:xVal>
          <c:yVal>
            <c:numRef>
              <c:f>'CVL Well'!$AA$36:$AA$62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60641.601408000046</c:v>
                </c:pt>
                <c:pt idx="4">
                  <c:v>99553.7515776</c:v>
                </c:pt>
                <c:pt idx="5">
                  <c:v>123142.65838368001</c:v>
                </c:pt>
                <c:pt idx="6">
                  <c:v>139643.68632840962</c:v>
                </c:pt>
                <c:pt idx="7">
                  <c:v>163478.56351026148</c:v>
                </c:pt>
                <c:pt idx="8">
                  <c:v>178135.35843006952</c:v>
                </c:pt>
                <c:pt idx="9">
                  <c:v>189985.51965260756</c:v>
                </c:pt>
                <c:pt idx="10">
                  <c:v>201620.30930286407</c:v>
                </c:pt>
                <c:pt idx="11">
                  <c:v>207972.11094983283</c:v>
                </c:pt>
                <c:pt idx="12">
                  <c:v>213901.01852230052</c:v>
                </c:pt>
                <c:pt idx="13">
                  <c:v>220155.7016034145</c:v>
                </c:pt>
                <c:pt idx="14">
                  <c:v>225111.02610184066</c:v>
                </c:pt>
                <c:pt idx="15">
                  <c:v>228127.6878983085</c:v>
                </c:pt>
                <c:pt idx="16">
                  <c:v>230254.4380532822</c:v>
                </c:pt>
                <c:pt idx="17">
                  <c:v>231457.87188213167</c:v>
                </c:pt>
                <c:pt idx="18">
                  <c:v>232541.8360142504</c:v>
                </c:pt>
                <c:pt idx="19">
                  <c:v>233615.9224882645</c:v>
                </c:pt>
                <c:pt idx="20">
                  <c:v>235046.51097302197</c:v>
                </c:pt>
                <c:pt idx="21">
                  <c:v>236591.89473327342</c:v>
                </c:pt>
                <c:pt idx="22">
                  <c:v>230621.40531338577</c:v>
                </c:pt>
                <c:pt idx="23">
                  <c:v>232147.07830165396</c:v>
                </c:pt>
                <c:pt idx="24">
                  <c:v>233324.4861690614</c:v>
                </c:pt>
                <c:pt idx="25">
                  <c:v>234207.0002828024</c:v>
                </c:pt>
                <c:pt idx="26">
                  <c:v>234851.77451021958</c:v>
                </c:pt>
              </c:numCache>
            </c:numRef>
          </c:yVal>
          <c:smooth val="1"/>
        </c:ser>
        <c:ser>
          <c:idx val="4"/>
          <c:order val="4"/>
          <c:tx>
            <c:v>Investments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'CVL Well'!$Q$36:$Q$62</c:f>
              <c:numCach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</c:numCache>
            </c:numRef>
          </c:xVal>
          <c:yVal>
            <c:numRef>
              <c:f>'CVL Well'!$O$36:$O$62</c:f>
              <c:numCache>
                <c:ptCount val="27"/>
                <c:pt idx="0">
                  <c:v>20000</c:v>
                </c:pt>
                <c:pt idx="1">
                  <c:v>1520000</c:v>
                </c:pt>
                <c:pt idx="20">
                  <c:v>50000</c:v>
                </c:pt>
              </c:numCache>
            </c:numRef>
          </c:yVal>
          <c:smooth val="1"/>
        </c:ser>
        <c:axId val="55945992"/>
        <c:axId val="33751881"/>
      </c:scatterChart>
      <c:valAx>
        <c:axId val="55945992"/>
        <c:scaling>
          <c:orientation val="minMax"/>
          <c:max val="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33751881"/>
        <c:crosses val="autoZero"/>
        <c:crossBetween val="midCat"/>
        <c:dispUnits/>
        <c:majorUnit val="1"/>
      </c:valAx>
      <c:valAx>
        <c:axId val="33751881"/>
        <c:scaling>
          <c:orientation val="minMax"/>
          <c:max val="3500000"/>
          <c:min val="-200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25"/>
          <c:y val="0.09825"/>
          <c:w val="0.3135"/>
          <c:h val="0.1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"/>
                <a:ea typeface="Arial"/>
                <a:cs typeface="Arial"/>
              </a:rPr>
              <a:t>Annual Decline Curve for Cotton Valley Sand Well, Blocker Field
Amoco Brewer Gas Unit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4"/>
          <c:w val="0.920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Gas Production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'Prod Data Model Well'!$D$1:$D$25</c:f>
              <c:numCache>
                <c:ptCount val="25"/>
                <c:pt idx="0">
                  <c:v>168969</c:v>
                </c:pt>
                <c:pt idx="1">
                  <c:v>92617</c:v>
                </c:pt>
                <c:pt idx="2">
                  <c:v>72360</c:v>
                </c:pt>
                <c:pt idx="3">
                  <c:v>50245</c:v>
                </c:pt>
                <c:pt idx="4">
                  <c:v>40691</c:v>
                </c:pt>
                <c:pt idx="5">
                  <c:v>67817</c:v>
                </c:pt>
                <c:pt idx="6">
                  <c:v>50495</c:v>
                </c:pt>
                <c:pt idx="7">
                  <c:v>47407</c:v>
                </c:pt>
                <c:pt idx="8">
                  <c:v>53028</c:v>
                </c:pt>
                <c:pt idx="9">
                  <c:v>34418</c:v>
                </c:pt>
                <c:pt idx="10">
                  <c:v>37516</c:v>
                </c:pt>
                <c:pt idx="11">
                  <c:v>43953</c:v>
                </c:pt>
                <c:pt idx="12">
                  <c:v>42679</c:v>
                </c:pt>
                <c:pt idx="13">
                  <c:v>29418</c:v>
                </c:pt>
                <c:pt idx="14">
                  <c:v>24153</c:v>
                </c:pt>
                <c:pt idx="15">
                  <c:v>16600</c:v>
                </c:pt>
                <c:pt idx="16">
                  <c:v>17996</c:v>
                </c:pt>
                <c:pt idx="17">
                  <c:v>20378</c:v>
                </c:pt>
                <c:pt idx="18">
                  <c:v>39583</c:v>
                </c:pt>
                <c:pt idx="19">
                  <c:v>37506</c:v>
                </c:pt>
                <c:pt idx="20">
                  <c:v>29857</c:v>
                </c:pt>
                <c:pt idx="21">
                  <c:v>25200</c:v>
                </c:pt>
                <c:pt idx="22">
                  <c:v>22800</c:v>
                </c:pt>
                <c:pt idx="23">
                  <c:v>20400</c:v>
                </c:pt>
                <c:pt idx="24">
                  <c:v>18000</c:v>
                </c:pt>
              </c:numCache>
            </c:numRef>
          </c:yVal>
          <c:smooth val="0"/>
        </c:ser>
        <c:ser>
          <c:idx val="2"/>
          <c:order val="2"/>
          <c:tx>
            <c:v>Water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yVal>
            <c:numRef>
              <c:f>'Prod Data Model Well'!$F$1:$F$25</c:f>
              <c:numCache>
                <c:ptCount val="25"/>
                <c:pt idx="0">
                  <c:v>10742</c:v>
                </c:pt>
                <c:pt idx="1">
                  <c:v>3116</c:v>
                </c:pt>
                <c:pt idx="2">
                  <c:v>3044</c:v>
                </c:pt>
                <c:pt idx="3">
                  <c:v>1538</c:v>
                </c:pt>
                <c:pt idx="4">
                  <c:v>2639</c:v>
                </c:pt>
                <c:pt idx="5">
                  <c:v>1693</c:v>
                </c:pt>
                <c:pt idx="6">
                  <c:v>1830</c:v>
                </c:pt>
                <c:pt idx="7">
                  <c:v>3043</c:v>
                </c:pt>
                <c:pt idx="8">
                  <c:v>3702</c:v>
                </c:pt>
                <c:pt idx="9">
                  <c:v>2377</c:v>
                </c:pt>
                <c:pt idx="10">
                  <c:v>1341</c:v>
                </c:pt>
                <c:pt idx="11">
                  <c:v>5359</c:v>
                </c:pt>
                <c:pt idx="12">
                  <c:v>615</c:v>
                </c:pt>
                <c:pt idx="13">
                  <c:v>1134</c:v>
                </c:pt>
                <c:pt idx="14">
                  <c:v>3529</c:v>
                </c:pt>
                <c:pt idx="15">
                  <c:v>759</c:v>
                </c:pt>
                <c:pt idx="16">
                  <c:v>237</c:v>
                </c:pt>
                <c:pt idx="17">
                  <c:v>3442</c:v>
                </c:pt>
                <c:pt idx="18">
                  <c:v>5086</c:v>
                </c:pt>
                <c:pt idx="19">
                  <c:v>919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</c:ser>
        <c:axId val="35331474"/>
        <c:axId val="49547811"/>
      </c:scatterChart>
      <c:scatterChart>
        <c:scatterStyle val="lineMarker"/>
        <c:varyColors val="0"/>
        <c:ser>
          <c:idx val="1"/>
          <c:order val="1"/>
          <c:tx>
            <c:v>Oil Production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'Prod Data Model Well'!$E$1:$E$25</c:f>
              <c:numCache>
                <c:ptCount val="25"/>
                <c:pt idx="0">
                  <c:v>1263</c:v>
                </c:pt>
                <c:pt idx="1">
                  <c:v>1130</c:v>
                </c:pt>
                <c:pt idx="2">
                  <c:v>406</c:v>
                </c:pt>
                <c:pt idx="3">
                  <c:v>498</c:v>
                </c:pt>
                <c:pt idx="4">
                  <c:v>489</c:v>
                </c:pt>
                <c:pt idx="5">
                  <c:v>664</c:v>
                </c:pt>
                <c:pt idx="6">
                  <c:v>265</c:v>
                </c:pt>
                <c:pt idx="7">
                  <c:v>277</c:v>
                </c:pt>
                <c:pt idx="8">
                  <c:v>416</c:v>
                </c:pt>
                <c:pt idx="9">
                  <c:v>281</c:v>
                </c:pt>
                <c:pt idx="10">
                  <c:v>246</c:v>
                </c:pt>
                <c:pt idx="11">
                  <c:v>554</c:v>
                </c:pt>
                <c:pt idx="12">
                  <c:v>189</c:v>
                </c:pt>
                <c:pt idx="13">
                  <c:v>350</c:v>
                </c:pt>
                <c:pt idx="14">
                  <c:v>350</c:v>
                </c:pt>
                <c:pt idx="15">
                  <c:v>250</c:v>
                </c:pt>
                <c:pt idx="16">
                  <c:v>150</c:v>
                </c:pt>
                <c:pt idx="17">
                  <c:v>150</c:v>
                </c:pt>
                <c:pt idx="18">
                  <c:v>430</c:v>
                </c:pt>
                <c:pt idx="19">
                  <c:v>369</c:v>
                </c:pt>
                <c:pt idx="20">
                  <c:v>124</c:v>
                </c:pt>
                <c:pt idx="21">
                  <c:v>100</c:v>
                </c:pt>
                <c:pt idx="22">
                  <c:v>75</c:v>
                </c:pt>
                <c:pt idx="23">
                  <c:v>50</c:v>
                </c:pt>
                <c:pt idx="24">
                  <c:v>25</c:v>
                </c:pt>
              </c:numCache>
            </c:numRef>
          </c:yVal>
          <c:smooth val="0"/>
        </c:ser>
        <c:axId val="43277116"/>
        <c:axId val="53949725"/>
      </c:scatterChart>
      <c:valAx>
        <c:axId val="3533147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47811"/>
        <c:crosses val="autoZero"/>
        <c:crossBetween val="midCat"/>
        <c:dispUnits/>
        <c:majorUnit val="1"/>
      </c:valAx>
      <c:valAx>
        <c:axId val="4954781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Production (MCFG or BO)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35331474"/>
        <c:crosses val="autoZero"/>
        <c:crossBetween val="midCat"/>
        <c:dispUnits/>
      </c:valAx>
      <c:valAx>
        <c:axId val="43277116"/>
        <c:scaling>
          <c:orientation val="minMax"/>
        </c:scaling>
        <c:axPos val="b"/>
        <c:delete val="1"/>
        <c:majorTickMark val="in"/>
        <c:minorTickMark val="none"/>
        <c:tickLblPos val="nextTo"/>
        <c:crossAx val="53949725"/>
        <c:crosses val="max"/>
        <c:crossBetween val="midCat"/>
        <c:dispUnits/>
      </c:valAx>
      <c:valAx>
        <c:axId val="53949725"/>
        <c:scaling>
          <c:logBase val="10"/>
          <c:orientation val="minMax"/>
          <c:max val="100000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327711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"/>
          <c:y val="0.79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25"/>
          <c:w val="0.88575"/>
          <c:h val="0.95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forward val="4"/>
            <c:dispEq val="0"/>
            <c:dispRSqr val="0"/>
          </c:trendline>
          <c:yVal>
            <c:numRef>
              <c:f>'Model Well Amoco Brewster GU1'!$B$281:$B$289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5785478"/>
        <c:axId val="7851575"/>
      </c:scatterChart>
      <c:valAx>
        <c:axId val="1578547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crossBetween val="midCat"/>
        <c:dispUnits/>
      </c:valAx>
      <c:valAx>
        <c:axId val="785157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785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4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25" right="0.25" top="0.25" bottom="0.25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5" bottom="0.5" header="0.5" footer="0.2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0.40525</cdr:x>
      <cdr:y>0.48075</cdr:y>
    </cdr:from>
    <cdr:to>
      <cdr:x>0.40525</cdr:x>
      <cdr:y>0.48075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23</xdr:col>
      <xdr:colOff>962025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10077450" y="161925"/>
        <a:ext cx="13868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0.4795</cdr:y>
    </cdr:from>
    <cdr:to>
      <cdr:x>0.39775</cdr:x>
      <cdr:y>0.4795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533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0.208</cdr:y>
    </cdr:from>
    <cdr:to>
      <cdr:x>0.67625</cdr:x>
      <cdr:y>0.30675</cdr:y>
    </cdr:to>
    <cdr:sp>
      <cdr:nvSpPr>
        <cdr:cNvPr id="1" name="Line 1"/>
        <cdr:cNvSpPr>
          <a:spLocks/>
        </cdr:cNvSpPr>
      </cdr:nvSpPr>
      <cdr:spPr>
        <a:xfrm>
          <a:off x="5495925" y="1419225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0.17225</cdr:y>
    </cdr:from>
    <cdr:to>
      <cdr:x>0.6915</cdr:x>
      <cdr:y>0.20625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171575"/>
          <a:ext cx="2352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Re-Completion to Up-hole Sand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838950"/>
    <xdr:graphicFrame>
      <xdr:nvGraphicFramePr>
        <xdr:cNvPr id="1" name="Shape 1025"/>
        <xdr:cNvGraphicFramePr/>
      </xdr:nvGraphicFramePr>
      <xdr:xfrm>
        <a:off x="0" y="0"/>
        <a:ext cx="9363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269</xdr:row>
      <xdr:rowOff>19050</xdr:rowOff>
    </xdr:from>
    <xdr:to>
      <xdr:col>10</xdr:col>
      <xdr:colOff>304800</xdr:colOff>
      <xdr:row>290</xdr:row>
      <xdr:rowOff>66675</xdr:rowOff>
    </xdr:to>
    <xdr:graphicFrame>
      <xdr:nvGraphicFramePr>
        <xdr:cNvPr id="1" name="Chart 1"/>
        <xdr:cNvGraphicFramePr/>
      </xdr:nvGraphicFramePr>
      <xdr:xfrm>
        <a:off x="2781300" y="38823900"/>
        <a:ext cx="3771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8"/>
  <sheetViews>
    <sheetView tabSelected="1" zoomScale="75" zoomScaleNormal="75" workbookViewId="0" topLeftCell="A7">
      <selection activeCell="B22" sqref="B22"/>
    </sheetView>
  </sheetViews>
  <sheetFormatPr defaultColWidth="9.140625" defaultRowHeight="12.75"/>
  <cols>
    <col min="1" max="1" width="9.140625" style="6" customWidth="1"/>
    <col min="2" max="2" width="15.7109375" style="0" customWidth="1"/>
    <col min="3" max="3" width="11.8515625" style="0" customWidth="1"/>
    <col min="4" max="4" width="16.57421875" style="0" bestFit="1" customWidth="1"/>
    <col min="5" max="5" width="15.8515625" style="0" customWidth="1"/>
    <col min="6" max="6" width="16.140625" style="0" customWidth="1"/>
    <col min="7" max="7" width="12.7109375" style="0" bestFit="1" customWidth="1"/>
    <col min="8" max="8" width="11.00390625" style="31" bestFit="1" customWidth="1"/>
    <col min="9" max="9" width="15.00390625" style="31" bestFit="1" customWidth="1"/>
    <col min="10" max="10" width="11.28125" style="31" customWidth="1"/>
    <col min="11" max="11" width="15.8515625" style="18" customWidth="1"/>
    <col min="12" max="12" width="18.00390625" style="0" customWidth="1"/>
    <col min="13" max="13" width="16.00390625" style="0" customWidth="1"/>
    <col min="14" max="14" width="15.140625" style="0" customWidth="1"/>
    <col min="15" max="15" width="18.421875" style="105" bestFit="1" customWidth="1"/>
    <col min="16" max="16" width="18.421875" style="0" bestFit="1" customWidth="1"/>
    <col min="17" max="17" width="6.8515625" style="6" bestFit="1" customWidth="1"/>
    <col min="18" max="18" width="17.7109375" style="0" bestFit="1" customWidth="1"/>
    <col min="19" max="19" width="19.7109375" style="41" bestFit="1" customWidth="1"/>
    <col min="20" max="20" width="20.7109375" style="6" bestFit="1" customWidth="1"/>
    <col min="21" max="21" width="6.8515625" style="6" bestFit="1" customWidth="1"/>
    <col min="22" max="22" width="16.00390625" style="0" customWidth="1"/>
    <col min="23" max="23" width="19.7109375" style="96" bestFit="1" customWidth="1"/>
    <col min="24" max="24" width="20.57421875" style="96" bestFit="1" customWidth="1"/>
    <col min="25" max="25" width="6.8515625" style="96" bestFit="1" customWidth="1"/>
    <col min="26" max="26" width="15.7109375" style="96" customWidth="1"/>
    <col min="27" max="27" width="21.28125" style="0" bestFit="1" customWidth="1"/>
  </cols>
  <sheetData>
    <row r="2" spans="3:6" ht="15.75">
      <c r="C2" s="1" t="s">
        <v>70</v>
      </c>
      <c r="D2" s="1"/>
      <c r="E2" s="1"/>
      <c r="F2" s="1"/>
    </row>
    <row r="3" ht="12.75"/>
    <row r="4" ht="12.75">
      <c r="B4" s="2" t="s">
        <v>4</v>
      </c>
    </row>
    <row r="5" ht="12.75">
      <c r="B5" s="66" t="s">
        <v>76</v>
      </c>
    </row>
    <row r="6" ht="12.75"/>
    <row r="7" ht="12.75">
      <c r="B7" s="3" t="s">
        <v>0</v>
      </c>
    </row>
    <row r="8" ht="12.75">
      <c r="B8" s="52" t="s">
        <v>63</v>
      </c>
    </row>
    <row r="9" spans="2:6" ht="12.75">
      <c r="B9" s="71">
        <v>10000</v>
      </c>
      <c r="C9" s="4" t="s">
        <v>1</v>
      </c>
      <c r="D9" s="4"/>
      <c r="E9" s="4"/>
      <c r="F9" s="4"/>
    </row>
    <row r="10" spans="2:6" ht="12.75">
      <c r="B10" s="71">
        <v>10000</v>
      </c>
      <c r="C10" s="4" t="s">
        <v>19</v>
      </c>
      <c r="D10" s="4"/>
      <c r="E10" s="4"/>
      <c r="F10" s="4"/>
    </row>
    <row r="11" spans="2:6" ht="12.75">
      <c r="B11" s="71">
        <v>1000000</v>
      </c>
      <c r="C11" s="4" t="s">
        <v>2</v>
      </c>
      <c r="D11" s="4"/>
      <c r="E11" s="4"/>
      <c r="F11" s="4"/>
    </row>
    <row r="12" spans="2:6" ht="12.75">
      <c r="B12" s="71">
        <v>500000</v>
      </c>
      <c r="C12" s="4" t="s">
        <v>3</v>
      </c>
      <c r="D12" s="4"/>
      <c r="E12" s="4"/>
      <c r="F12" s="4"/>
    </row>
    <row r="13" spans="2:6" ht="12.75">
      <c r="B13" s="71">
        <v>20000</v>
      </c>
      <c r="C13" s="4" t="s">
        <v>5</v>
      </c>
      <c r="D13" s="4"/>
      <c r="E13" s="4"/>
      <c r="F13" s="4"/>
    </row>
    <row r="14" spans="2:6" ht="12.75">
      <c r="B14" s="71">
        <v>9600</v>
      </c>
      <c r="C14" s="4" t="s">
        <v>6</v>
      </c>
      <c r="D14" s="4"/>
      <c r="E14" s="86"/>
      <c r="F14" s="4"/>
    </row>
    <row r="15" spans="2:6" ht="12.75">
      <c r="B15" s="72">
        <v>0.01</v>
      </c>
      <c r="C15" s="4" t="s">
        <v>57</v>
      </c>
      <c r="D15" s="4"/>
      <c r="E15" s="4"/>
      <c r="F15" s="4"/>
    </row>
    <row r="16" spans="2:6" ht="12.75">
      <c r="B16" s="72"/>
      <c r="C16" s="4" t="s">
        <v>7</v>
      </c>
      <c r="D16" s="4"/>
      <c r="E16" s="4"/>
      <c r="F16" s="4"/>
    </row>
    <row r="17" spans="2:6" ht="12.75">
      <c r="B17" s="71"/>
      <c r="C17" s="4" t="s">
        <v>8</v>
      </c>
      <c r="D17" s="4"/>
      <c r="E17" s="4"/>
      <c r="F17" s="4"/>
    </row>
    <row r="18" spans="2:6" ht="12.75">
      <c r="B18" s="72"/>
      <c r="C18" s="4" t="s">
        <v>9</v>
      </c>
      <c r="D18" s="4"/>
      <c r="E18" s="4"/>
      <c r="F18" s="4"/>
    </row>
    <row r="19" spans="2:6" ht="12.75">
      <c r="B19" s="52"/>
      <c r="C19" s="4"/>
      <c r="D19" s="4"/>
      <c r="E19" s="4"/>
      <c r="F19" s="4"/>
    </row>
    <row r="20" spans="2:6" ht="12.75">
      <c r="B20" s="52" t="s">
        <v>52</v>
      </c>
      <c r="C20" s="4"/>
      <c r="D20" s="4"/>
      <c r="E20" s="4"/>
      <c r="F20" s="4"/>
    </row>
    <row r="21" spans="2:6" ht="12.75">
      <c r="B21" s="73">
        <v>50</v>
      </c>
      <c r="C21" s="4" t="s">
        <v>10</v>
      </c>
      <c r="D21" s="4"/>
      <c r="E21" s="4"/>
      <c r="F21" s="4"/>
    </row>
    <row r="22" spans="2:6" ht="12.75">
      <c r="B22" s="73">
        <v>6</v>
      </c>
      <c r="C22" s="4" t="s">
        <v>11</v>
      </c>
      <c r="D22" s="4"/>
      <c r="E22" s="4"/>
      <c r="F22" s="4"/>
    </row>
    <row r="23" spans="2:6" ht="12.75">
      <c r="B23" s="74">
        <v>1</v>
      </c>
      <c r="C23" s="4" t="s">
        <v>60</v>
      </c>
      <c r="D23" s="4"/>
      <c r="E23" s="4"/>
      <c r="F23" s="4"/>
    </row>
    <row r="24" spans="2:6" ht="12.75">
      <c r="B24" s="89">
        <v>0.8</v>
      </c>
      <c r="C24" s="4" t="s">
        <v>61</v>
      </c>
      <c r="D24" s="4"/>
      <c r="E24" s="4"/>
      <c r="F24" s="4"/>
    </row>
    <row r="25" spans="2:6" ht="12.75">
      <c r="B25" s="74">
        <v>0.8</v>
      </c>
      <c r="C25" s="4" t="s">
        <v>20</v>
      </c>
      <c r="D25" s="4"/>
      <c r="E25" s="4"/>
      <c r="F25" s="4"/>
    </row>
    <row r="26" spans="2:6" ht="12.75">
      <c r="B26" s="77">
        <f>B23*B25</f>
        <v>0.8</v>
      </c>
      <c r="C26" s="4" t="s">
        <v>59</v>
      </c>
      <c r="D26" s="4"/>
      <c r="E26" s="4"/>
      <c r="F26" s="4"/>
    </row>
    <row r="27" ht="12.75">
      <c r="B27" s="29"/>
    </row>
    <row r="28" ht="12.75">
      <c r="B28" s="30" t="s">
        <v>30</v>
      </c>
    </row>
    <row r="29" spans="1:26" s="21" customFormat="1" ht="12.75">
      <c r="A29" s="20"/>
      <c r="B29" s="84">
        <v>0.046</v>
      </c>
      <c r="C29" s="16" t="s">
        <v>25</v>
      </c>
      <c r="H29" s="32"/>
      <c r="I29" s="32"/>
      <c r="J29" s="32"/>
      <c r="K29" s="60"/>
      <c r="O29" s="66"/>
      <c r="Q29" s="20"/>
      <c r="S29" s="42"/>
      <c r="T29" s="20"/>
      <c r="U29" s="20"/>
      <c r="W29" s="97"/>
      <c r="X29" s="97"/>
      <c r="Y29" s="97"/>
      <c r="Z29" s="97"/>
    </row>
    <row r="30" spans="1:26" s="21" customFormat="1" ht="12.75">
      <c r="A30" s="20"/>
      <c r="B30" s="84">
        <v>0</v>
      </c>
      <c r="C30" s="17" t="s">
        <v>24</v>
      </c>
      <c r="D30" s="20"/>
      <c r="E30" s="20"/>
      <c r="F30" s="20"/>
      <c r="G30" s="22"/>
      <c r="H30" s="33"/>
      <c r="I30" s="33"/>
      <c r="J30" s="33"/>
      <c r="K30" s="61"/>
      <c r="L30" s="23"/>
      <c r="O30" s="66"/>
      <c r="Q30" s="20"/>
      <c r="S30" s="42"/>
      <c r="T30" s="20"/>
      <c r="U30" s="20"/>
      <c r="W30" s="97"/>
      <c r="X30" s="97"/>
      <c r="Y30" s="97"/>
      <c r="Z30" s="97"/>
    </row>
    <row r="31" spans="1:26" s="21" customFormat="1" ht="12.75">
      <c r="A31" s="20"/>
      <c r="B31" s="84">
        <f>B29+B30</f>
        <v>0.046</v>
      </c>
      <c r="C31" s="16" t="s">
        <v>23</v>
      </c>
      <c r="H31" s="32"/>
      <c r="I31" s="32"/>
      <c r="J31" s="32"/>
      <c r="K31" s="60"/>
      <c r="O31" s="66"/>
      <c r="Q31" s="20"/>
      <c r="S31" s="42"/>
      <c r="T31" s="20"/>
      <c r="U31" s="20"/>
      <c r="W31" s="97"/>
      <c r="X31" s="97"/>
      <c r="Y31" s="97"/>
      <c r="Z31" s="97"/>
    </row>
    <row r="32" spans="1:26" s="21" customFormat="1" ht="12.75">
      <c r="A32" s="20"/>
      <c r="B32" s="85">
        <v>0</v>
      </c>
      <c r="C32" s="16" t="s">
        <v>29</v>
      </c>
      <c r="E32" s="110" t="s">
        <v>77</v>
      </c>
      <c r="H32" s="32"/>
      <c r="I32" s="32"/>
      <c r="J32" s="32"/>
      <c r="K32" s="60"/>
      <c r="O32" s="66"/>
      <c r="Q32" s="20"/>
      <c r="S32" s="42"/>
      <c r="T32" s="20"/>
      <c r="U32" s="20"/>
      <c r="W32" s="97"/>
      <c r="X32" s="97"/>
      <c r="Y32" s="97"/>
      <c r="Z32" s="97"/>
    </row>
    <row r="33" ht="12.75"/>
    <row r="35" spans="1:27" s="5" customFormat="1" ht="21.75">
      <c r="A35" s="5" t="s">
        <v>12</v>
      </c>
      <c r="B35" s="5" t="s">
        <v>21</v>
      </c>
      <c r="C35" s="5" t="s">
        <v>22</v>
      </c>
      <c r="D35" s="5" t="s">
        <v>31</v>
      </c>
      <c r="E35" s="5" t="s">
        <v>32</v>
      </c>
      <c r="F35" s="5" t="s">
        <v>36</v>
      </c>
      <c r="G35" s="5" t="s">
        <v>13</v>
      </c>
      <c r="H35" s="34" t="s">
        <v>14</v>
      </c>
      <c r="I35" s="34" t="s">
        <v>33</v>
      </c>
      <c r="J35" s="34" t="s">
        <v>34</v>
      </c>
      <c r="K35" s="62" t="s">
        <v>35</v>
      </c>
      <c r="L35" s="5" t="s">
        <v>37</v>
      </c>
      <c r="M35" s="5" t="s">
        <v>15</v>
      </c>
      <c r="N35" s="5" t="s">
        <v>26</v>
      </c>
      <c r="O35" s="108" t="s">
        <v>16</v>
      </c>
      <c r="P35" s="5" t="s">
        <v>17</v>
      </c>
      <c r="Q35" s="5" t="s">
        <v>12</v>
      </c>
      <c r="R35" s="5" t="s">
        <v>18</v>
      </c>
      <c r="S35" s="39" t="s">
        <v>28</v>
      </c>
      <c r="T35" s="5" t="s">
        <v>64</v>
      </c>
      <c r="U35" s="5" t="s">
        <v>12</v>
      </c>
      <c r="V35" s="5" t="s">
        <v>65</v>
      </c>
      <c r="W35" s="39" t="s">
        <v>28</v>
      </c>
      <c r="X35" s="5" t="s">
        <v>66</v>
      </c>
      <c r="Y35" s="5" t="s">
        <v>12</v>
      </c>
      <c r="Z35" s="5" t="s">
        <v>67</v>
      </c>
      <c r="AA35" s="5" t="s">
        <v>68</v>
      </c>
    </row>
    <row r="36" spans="1:27" ht="13.5" thickBot="1">
      <c r="A36" s="3">
        <v>0</v>
      </c>
      <c r="B36" s="7"/>
      <c r="C36" s="8"/>
      <c r="D36" s="8"/>
      <c r="E36" s="8"/>
      <c r="F36" s="8"/>
      <c r="G36" s="9"/>
      <c r="H36" s="35"/>
      <c r="I36" s="35"/>
      <c r="J36" s="35"/>
      <c r="K36" s="63"/>
      <c r="L36" s="10"/>
      <c r="N36" s="45">
        <f>B17</f>
        <v>0</v>
      </c>
      <c r="O36" s="45">
        <f>B9+B10</f>
        <v>20000</v>
      </c>
      <c r="P36" s="19">
        <f>-(N36+O36)</f>
        <v>-20000</v>
      </c>
      <c r="Q36" s="3">
        <v>0</v>
      </c>
      <c r="R36" s="24">
        <f>P36</f>
        <v>-20000</v>
      </c>
      <c r="S36" s="41">
        <v>1</v>
      </c>
      <c r="T36" s="38">
        <f>P36*S36</f>
        <v>-20000</v>
      </c>
      <c r="U36" s="3">
        <v>0</v>
      </c>
      <c r="V36" s="24">
        <f>T36</f>
        <v>-20000</v>
      </c>
      <c r="W36" s="99">
        <v>1</v>
      </c>
      <c r="X36" s="98">
        <f>P36*W36</f>
        <v>-20000</v>
      </c>
      <c r="Y36" s="3">
        <v>0</v>
      </c>
      <c r="Z36" s="98">
        <f>X36</f>
        <v>-20000</v>
      </c>
      <c r="AA36" s="100">
        <f>V36-Z36</f>
        <v>0</v>
      </c>
    </row>
    <row r="37" spans="1:27" ht="13.5" thickBot="1">
      <c r="A37" s="3">
        <v>0.5</v>
      </c>
      <c r="B37" s="12"/>
      <c r="C37" s="11"/>
      <c r="D37" s="11"/>
      <c r="E37" s="11"/>
      <c r="F37" s="11"/>
      <c r="G37" s="13"/>
      <c r="H37" s="35"/>
      <c r="I37" s="35"/>
      <c r="J37" s="35"/>
      <c r="K37" s="63"/>
      <c r="L37" s="10"/>
      <c r="N37" s="45">
        <f>O37*B16</f>
        <v>0</v>
      </c>
      <c r="O37" s="45">
        <f>B11+B12+B13</f>
        <v>1520000</v>
      </c>
      <c r="P37" s="19">
        <f>-(N37+O37)</f>
        <v>-1520000</v>
      </c>
      <c r="Q37" s="3">
        <v>0.5</v>
      </c>
      <c r="R37" s="53">
        <f>P37+R36</f>
        <v>-1540000</v>
      </c>
      <c r="S37" s="41">
        <v>1</v>
      </c>
      <c r="T37" s="38">
        <f>P37*S37</f>
        <v>-1520000</v>
      </c>
      <c r="U37" s="3">
        <v>0.5</v>
      </c>
      <c r="V37" s="24">
        <f aca="true" t="shared" si="0" ref="V37:V49">T37+V36</f>
        <v>-1540000</v>
      </c>
      <c r="W37" s="99">
        <v>1</v>
      </c>
      <c r="X37" s="98">
        <f aca="true" t="shared" si="1" ref="X37:X49">P37*W37</f>
        <v>-1520000</v>
      </c>
      <c r="Y37" s="3">
        <v>0.5</v>
      </c>
      <c r="Z37" s="98">
        <f>X37+Z36</f>
        <v>-1540000</v>
      </c>
      <c r="AA37" s="100">
        <f aca="true" t="shared" si="2" ref="AA37:AA49">V37-Z37</f>
        <v>0</v>
      </c>
    </row>
    <row r="38" spans="1:27" ht="12.75">
      <c r="A38" s="3">
        <v>1</v>
      </c>
      <c r="B38" s="12">
        <v>1263</v>
      </c>
      <c r="C38" s="54">
        <f aca="true" t="shared" si="3" ref="C38:C62">B38*B$25</f>
        <v>1010.4000000000001</v>
      </c>
      <c r="D38" s="25">
        <f>C38*$B$21</f>
        <v>50520.00000000001</v>
      </c>
      <c r="E38" s="56">
        <f>D38*$B$31</f>
        <v>2323.92</v>
      </c>
      <c r="F38" s="25">
        <f>D38-E38</f>
        <v>48196.08000000001</v>
      </c>
      <c r="G38" s="81">
        <v>168969</v>
      </c>
      <c r="H38" s="36">
        <f aca="true" t="shared" si="4" ref="H38:H49">G38*B$25</f>
        <v>135175.2</v>
      </c>
      <c r="I38" s="113">
        <f>H38*$B$22</f>
        <v>811051.2000000001</v>
      </c>
      <c r="J38" s="58">
        <f>I38*$B$32</f>
        <v>0</v>
      </c>
      <c r="K38" s="64">
        <f>I38-J38</f>
        <v>811051.2000000001</v>
      </c>
      <c r="L38" s="15">
        <f>K38+F38</f>
        <v>859247.28</v>
      </c>
      <c r="M38" s="18">
        <f>B14</f>
        <v>9600</v>
      </c>
      <c r="N38" s="18">
        <f aca="true" t="shared" si="5" ref="N38:N49">M38*B$18</f>
        <v>0</v>
      </c>
      <c r="O38" s="106"/>
      <c r="P38" s="24">
        <f>L38-M38-N38-O38</f>
        <v>849647.28</v>
      </c>
      <c r="Q38" s="3">
        <v>1</v>
      </c>
      <c r="R38" s="24">
        <f>P38+R37</f>
        <v>-690352.72</v>
      </c>
      <c r="S38" s="46">
        <v>0.9512</v>
      </c>
      <c r="T38" s="38">
        <f>P38*S38</f>
        <v>808184.4927360001</v>
      </c>
      <c r="U38" s="3">
        <v>1</v>
      </c>
      <c r="V38" s="24">
        <f t="shared" si="0"/>
        <v>-731815.5072639999</v>
      </c>
      <c r="W38" s="46">
        <v>0.9277</v>
      </c>
      <c r="X38" s="98">
        <f t="shared" si="1"/>
        <v>788217.781656</v>
      </c>
      <c r="Y38" s="3">
        <v>1</v>
      </c>
      <c r="Z38" s="98">
        <f aca="true" t="shared" si="6" ref="Z38:Z49">X38+Z37</f>
        <v>-751782.218344</v>
      </c>
      <c r="AA38" s="100">
        <f t="shared" si="2"/>
        <v>19966.711080000154</v>
      </c>
    </row>
    <row r="39" spans="1:27" ht="12.75">
      <c r="A39" s="3">
        <v>2</v>
      </c>
      <c r="B39" s="12">
        <v>1130</v>
      </c>
      <c r="C39" s="55">
        <f t="shared" si="3"/>
        <v>904</v>
      </c>
      <c r="D39" s="25">
        <f>C39*$B$21</f>
        <v>45200</v>
      </c>
      <c r="E39" s="56">
        <f aca="true" t="shared" si="7" ref="E39:E62">D39*$B$31</f>
        <v>2079.2</v>
      </c>
      <c r="F39" s="25">
        <f aca="true" t="shared" si="8" ref="F39:F49">D39-E39</f>
        <v>43120.8</v>
      </c>
      <c r="G39" s="81">
        <v>92617</v>
      </c>
      <c r="H39" s="80">
        <f t="shared" si="4"/>
        <v>74093.6</v>
      </c>
      <c r="I39" s="113">
        <f aca="true" t="shared" si="9" ref="I39:I62">H39*$B$22</f>
        <v>444561.60000000003</v>
      </c>
      <c r="J39" s="58">
        <f aca="true" t="shared" si="10" ref="J39:J62">I39*$B$32</f>
        <v>0</v>
      </c>
      <c r="K39" s="64">
        <f aca="true" t="shared" si="11" ref="K39:K49">I39-J39</f>
        <v>444561.60000000003</v>
      </c>
      <c r="L39" s="15">
        <f aca="true" t="shared" si="12" ref="L39:L62">K39+F39</f>
        <v>487682.4</v>
      </c>
      <c r="M39" s="18">
        <f aca="true" t="shared" si="13" ref="M39:M49">M38*B$15+M38</f>
        <v>9696</v>
      </c>
      <c r="N39" s="18">
        <f t="shared" si="5"/>
        <v>0</v>
      </c>
      <c r="O39" s="106"/>
      <c r="P39" s="24">
        <f aca="true" t="shared" si="14" ref="P39:P49">L39-M39-N39-O39</f>
        <v>477986.4</v>
      </c>
      <c r="Q39" s="3">
        <v>2</v>
      </c>
      <c r="R39" s="24">
        <f aca="true" t="shared" si="15" ref="R39:R49">P39+R38</f>
        <v>-212366.31999999995</v>
      </c>
      <c r="S39" s="46">
        <v>0.8607</v>
      </c>
      <c r="T39" s="38">
        <f aca="true" t="shared" si="16" ref="T39:T49">P39*S38</f>
        <v>454660.66368000006</v>
      </c>
      <c r="U39" s="3">
        <v>2</v>
      </c>
      <c r="V39" s="24">
        <f t="shared" si="0"/>
        <v>-277154.84358399984</v>
      </c>
      <c r="W39" s="46">
        <v>0.7985</v>
      </c>
      <c r="X39" s="98">
        <f t="shared" si="1"/>
        <v>381672.14040000003</v>
      </c>
      <c r="Y39" s="3">
        <v>2</v>
      </c>
      <c r="Z39" s="98">
        <f t="shared" si="6"/>
        <v>-370110.077944</v>
      </c>
      <c r="AA39" s="100">
        <f t="shared" si="2"/>
        <v>92955.23436000018</v>
      </c>
    </row>
    <row r="40" spans="1:27" ht="12.75">
      <c r="A40" s="3">
        <v>3</v>
      </c>
      <c r="B40" s="12">
        <v>406</v>
      </c>
      <c r="C40" s="55">
        <f t="shared" si="3"/>
        <v>324.8</v>
      </c>
      <c r="D40" s="25">
        <f aca="true" t="shared" si="17" ref="D40:D62">C40*$B$21</f>
        <v>16240</v>
      </c>
      <c r="E40" s="56">
        <f t="shared" si="7"/>
        <v>747.04</v>
      </c>
      <c r="F40" s="25">
        <f t="shared" si="8"/>
        <v>15492.96</v>
      </c>
      <c r="G40" s="81">
        <v>72360</v>
      </c>
      <c r="H40" s="80">
        <f t="shared" si="4"/>
        <v>57888</v>
      </c>
      <c r="I40" s="113">
        <f t="shared" si="9"/>
        <v>347328</v>
      </c>
      <c r="J40" s="58">
        <f t="shared" si="10"/>
        <v>0</v>
      </c>
      <c r="K40" s="64">
        <f t="shared" si="11"/>
        <v>347328</v>
      </c>
      <c r="L40" s="15">
        <f t="shared" si="12"/>
        <v>362820.96</v>
      </c>
      <c r="M40" s="18">
        <f t="shared" si="13"/>
        <v>9792.96</v>
      </c>
      <c r="N40" s="18">
        <f t="shared" si="5"/>
        <v>0</v>
      </c>
      <c r="O40" s="106"/>
      <c r="P40" s="24">
        <f t="shared" si="14"/>
        <v>353028</v>
      </c>
      <c r="Q40" s="3">
        <v>3</v>
      </c>
      <c r="R40" s="24">
        <f t="shared" si="15"/>
        <v>140661.68000000005</v>
      </c>
      <c r="S40" s="46">
        <v>0.7788</v>
      </c>
      <c r="T40" s="38">
        <f t="shared" si="16"/>
        <v>303851.1996</v>
      </c>
      <c r="U40" s="3">
        <v>3</v>
      </c>
      <c r="V40" s="24">
        <f t="shared" si="0"/>
        <v>26696.35601600015</v>
      </c>
      <c r="W40" s="46">
        <v>0.6873</v>
      </c>
      <c r="X40" s="98">
        <f t="shared" si="1"/>
        <v>242636.14440000002</v>
      </c>
      <c r="Y40" s="3">
        <v>3</v>
      </c>
      <c r="Z40" s="98">
        <f t="shared" si="6"/>
        <v>-127473.933544</v>
      </c>
      <c r="AA40" s="100">
        <f t="shared" si="2"/>
        <v>154170.28956000015</v>
      </c>
    </row>
    <row r="41" spans="1:27" ht="12.75">
      <c r="A41" s="3">
        <v>4</v>
      </c>
      <c r="B41" s="12">
        <v>498</v>
      </c>
      <c r="C41" s="55">
        <f t="shared" si="3"/>
        <v>398.40000000000003</v>
      </c>
      <c r="D41" s="25">
        <f t="shared" si="17"/>
        <v>19920</v>
      </c>
      <c r="E41" s="56">
        <f t="shared" si="7"/>
        <v>916.3199999999999</v>
      </c>
      <c r="F41" s="25">
        <f t="shared" si="8"/>
        <v>19003.68</v>
      </c>
      <c r="G41" s="81">
        <v>50245</v>
      </c>
      <c r="H41" s="80">
        <f t="shared" si="4"/>
        <v>40196</v>
      </c>
      <c r="I41" s="113">
        <f t="shared" si="9"/>
        <v>241176</v>
      </c>
      <c r="J41" s="58">
        <f t="shared" si="10"/>
        <v>0</v>
      </c>
      <c r="K41" s="64">
        <f t="shared" si="11"/>
        <v>241176</v>
      </c>
      <c r="L41" s="15">
        <f t="shared" si="12"/>
        <v>260179.68</v>
      </c>
      <c r="M41" s="18">
        <f t="shared" si="13"/>
        <v>9890.889599999999</v>
      </c>
      <c r="N41" s="18">
        <f t="shared" si="5"/>
        <v>0</v>
      </c>
      <c r="O41" s="107"/>
      <c r="P41" s="24">
        <f t="shared" si="14"/>
        <v>250288.7904</v>
      </c>
      <c r="Q41" s="3">
        <v>4</v>
      </c>
      <c r="R41" s="24">
        <f t="shared" si="15"/>
        <v>390950.47040000005</v>
      </c>
      <c r="S41" s="46">
        <v>0.7047</v>
      </c>
      <c r="T41" s="38">
        <f t="shared" si="16"/>
        <v>194924.90996352</v>
      </c>
      <c r="U41" s="3">
        <v>4</v>
      </c>
      <c r="V41" s="24">
        <f t="shared" si="0"/>
        <v>221621.26597952016</v>
      </c>
      <c r="W41" s="46">
        <v>0.5916</v>
      </c>
      <c r="X41" s="98">
        <f t="shared" si="1"/>
        <v>148070.84840064</v>
      </c>
      <c r="Y41" s="3">
        <v>4</v>
      </c>
      <c r="Z41" s="98">
        <f t="shared" si="6"/>
        <v>20596.91485664001</v>
      </c>
      <c r="AA41" s="100">
        <f t="shared" si="2"/>
        <v>201024.35112288015</v>
      </c>
    </row>
    <row r="42" spans="1:27" ht="12.75">
      <c r="A42" s="3">
        <v>5</v>
      </c>
      <c r="B42" s="12">
        <v>489</v>
      </c>
      <c r="C42" s="55">
        <f t="shared" si="3"/>
        <v>391.20000000000005</v>
      </c>
      <c r="D42" s="25">
        <f t="shared" si="17"/>
        <v>19560.000000000004</v>
      </c>
      <c r="E42" s="56">
        <f t="shared" si="7"/>
        <v>899.7600000000001</v>
      </c>
      <c r="F42" s="25">
        <f t="shared" si="8"/>
        <v>18660.240000000005</v>
      </c>
      <c r="G42" s="81">
        <v>40691</v>
      </c>
      <c r="H42" s="80">
        <f t="shared" si="4"/>
        <v>32552.800000000003</v>
      </c>
      <c r="I42" s="113">
        <f t="shared" si="9"/>
        <v>195316.80000000002</v>
      </c>
      <c r="J42" s="58">
        <f t="shared" si="10"/>
        <v>0</v>
      </c>
      <c r="K42" s="64">
        <f t="shared" si="11"/>
        <v>195316.80000000002</v>
      </c>
      <c r="L42" s="15">
        <f t="shared" si="12"/>
        <v>213977.04000000004</v>
      </c>
      <c r="M42" s="18">
        <f t="shared" si="13"/>
        <v>9989.798496</v>
      </c>
      <c r="N42" s="18">
        <f t="shared" si="5"/>
        <v>0</v>
      </c>
      <c r="O42" s="106"/>
      <c r="P42" s="24">
        <f t="shared" si="14"/>
        <v>203987.24150400003</v>
      </c>
      <c r="Q42" s="3">
        <v>5</v>
      </c>
      <c r="R42" s="24">
        <f t="shared" si="15"/>
        <v>594937.711904</v>
      </c>
      <c r="S42" s="46">
        <v>0.6376</v>
      </c>
      <c r="T42" s="38">
        <f t="shared" si="16"/>
        <v>143749.8090878688</v>
      </c>
      <c r="U42" s="3">
        <v>5</v>
      </c>
      <c r="V42" s="24">
        <f t="shared" si="0"/>
        <v>365371.07506738894</v>
      </c>
      <c r="W42" s="46">
        <v>0.5092</v>
      </c>
      <c r="X42" s="98">
        <f t="shared" si="1"/>
        <v>103870.30337383681</v>
      </c>
      <c r="Y42" s="3">
        <v>5</v>
      </c>
      <c r="Z42" s="98">
        <f t="shared" si="6"/>
        <v>124467.21823047682</v>
      </c>
      <c r="AA42" s="100">
        <f t="shared" si="2"/>
        <v>240903.8568369121</v>
      </c>
    </row>
    <row r="43" spans="1:27" ht="12.75">
      <c r="A43" s="3">
        <v>6</v>
      </c>
      <c r="B43" s="12">
        <v>664</v>
      </c>
      <c r="C43" s="55">
        <f t="shared" si="3"/>
        <v>531.2</v>
      </c>
      <c r="D43" s="25">
        <f t="shared" si="17"/>
        <v>26560.000000000004</v>
      </c>
      <c r="E43" s="56">
        <f t="shared" si="7"/>
        <v>1221.7600000000002</v>
      </c>
      <c r="F43" s="25">
        <f t="shared" si="8"/>
        <v>25338.240000000005</v>
      </c>
      <c r="G43" s="81">
        <v>67817</v>
      </c>
      <c r="H43" s="80">
        <f t="shared" si="4"/>
        <v>54253.600000000006</v>
      </c>
      <c r="I43" s="113">
        <f t="shared" si="9"/>
        <v>325521.60000000003</v>
      </c>
      <c r="J43" s="58">
        <f t="shared" si="10"/>
        <v>0</v>
      </c>
      <c r="K43" s="64">
        <f t="shared" si="11"/>
        <v>325521.60000000003</v>
      </c>
      <c r="L43" s="15">
        <f t="shared" si="12"/>
        <v>350859.84</v>
      </c>
      <c r="M43" s="18">
        <f t="shared" si="13"/>
        <v>10089.69648096</v>
      </c>
      <c r="N43" s="18">
        <f t="shared" si="5"/>
        <v>0</v>
      </c>
      <c r="O43" s="106"/>
      <c r="P43" s="24">
        <f t="shared" si="14"/>
        <v>340770.14351904</v>
      </c>
      <c r="Q43" s="3">
        <v>6</v>
      </c>
      <c r="R43" s="24">
        <f t="shared" si="15"/>
        <v>935707.85542304</v>
      </c>
      <c r="S43" s="46">
        <v>0.5769</v>
      </c>
      <c r="T43" s="38">
        <f t="shared" si="16"/>
        <v>217275.0435077399</v>
      </c>
      <c r="U43" s="3">
        <v>6</v>
      </c>
      <c r="V43" s="24">
        <f t="shared" si="0"/>
        <v>582646.1185751288</v>
      </c>
      <c r="W43" s="46">
        <v>0.4382</v>
      </c>
      <c r="X43" s="98">
        <f t="shared" si="1"/>
        <v>149325.47689004333</v>
      </c>
      <c r="Y43" s="3">
        <v>6</v>
      </c>
      <c r="Z43" s="98">
        <f t="shared" si="6"/>
        <v>273792.69512052013</v>
      </c>
      <c r="AA43" s="100">
        <f t="shared" si="2"/>
        <v>308853.4234546087</v>
      </c>
    </row>
    <row r="44" spans="1:27" ht="12.75">
      <c r="A44" s="3">
        <v>7</v>
      </c>
      <c r="B44" s="12">
        <v>265</v>
      </c>
      <c r="C44" s="55">
        <f t="shared" si="3"/>
        <v>212</v>
      </c>
      <c r="D44" s="25">
        <f t="shared" si="17"/>
        <v>10600</v>
      </c>
      <c r="E44" s="56">
        <f t="shared" si="7"/>
        <v>487.59999999999997</v>
      </c>
      <c r="F44" s="25">
        <f t="shared" si="8"/>
        <v>10112.4</v>
      </c>
      <c r="G44" s="81">
        <v>50495</v>
      </c>
      <c r="H44" s="80">
        <f t="shared" si="4"/>
        <v>40396</v>
      </c>
      <c r="I44" s="113">
        <f t="shared" si="9"/>
        <v>242376</v>
      </c>
      <c r="J44" s="58">
        <f t="shared" si="10"/>
        <v>0</v>
      </c>
      <c r="K44" s="64">
        <f t="shared" si="11"/>
        <v>242376</v>
      </c>
      <c r="L44" s="15">
        <f t="shared" si="12"/>
        <v>252488.4</v>
      </c>
      <c r="M44" s="18">
        <f t="shared" si="13"/>
        <v>10190.5934457696</v>
      </c>
      <c r="N44" s="18">
        <f t="shared" si="5"/>
        <v>0</v>
      </c>
      <c r="O44" s="106"/>
      <c r="P44" s="24">
        <f t="shared" si="14"/>
        <v>242297.8065542304</v>
      </c>
      <c r="Q44" s="3">
        <v>7</v>
      </c>
      <c r="R44" s="24">
        <f t="shared" si="15"/>
        <v>1178005.6619772704</v>
      </c>
      <c r="S44" s="46">
        <v>0.522</v>
      </c>
      <c r="T44" s="38">
        <f t="shared" si="16"/>
        <v>139781.6046011355</v>
      </c>
      <c r="U44" s="3">
        <v>7</v>
      </c>
      <c r="V44" s="24">
        <f t="shared" si="0"/>
        <v>722427.7231762643</v>
      </c>
      <c r="W44" s="46">
        <v>0.3772</v>
      </c>
      <c r="X44" s="98">
        <f t="shared" si="1"/>
        <v>91394.7326322557</v>
      </c>
      <c r="Y44" s="3">
        <v>7</v>
      </c>
      <c r="Z44" s="98">
        <f t="shared" si="6"/>
        <v>365187.42775277584</v>
      </c>
      <c r="AA44" s="100">
        <f t="shared" si="2"/>
        <v>357240.2954234885</v>
      </c>
    </row>
    <row r="45" spans="1:27" ht="12.75">
      <c r="A45" s="3">
        <v>8</v>
      </c>
      <c r="B45" s="12">
        <v>277</v>
      </c>
      <c r="C45" s="55">
        <f t="shared" si="3"/>
        <v>221.60000000000002</v>
      </c>
      <c r="D45" s="25">
        <f t="shared" si="17"/>
        <v>11080.000000000002</v>
      </c>
      <c r="E45" s="56">
        <f t="shared" si="7"/>
        <v>509.68000000000006</v>
      </c>
      <c r="F45" s="25">
        <f t="shared" si="8"/>
        <v>10570.320000000002</v>
      </c>
      <c r="G45" s="82">
        <v>47407</v>
      </c>
      <c r="H45" s="80">
        <f t="shared" si="4"/>
        <v>37925.6</v>
      </c>
      <c r="I45" s="113">
        <f t="shared" si="9"/>
        <v>227553.59999999998</v>
      </c>
      <c r="J45" s="58">
        <f t="shared" si="10"/>
        <v>0</v>
      </c>
      <c r="K45" s="64">
        <f t="shared" si="11"/>
        <v>227553.59999999998</v>
      </c>
      <c r="L45" s="15">
        <f t="shared" si="12"/>
        <v>238123.91999999998</v>
      </c>
      <c r="M45" s="18">
        <f t="shared" si="13"/>
        <v>10292.499380227297</v>
      </c>
      <c r="N45" s="18">
        <f t="shared" si="5"/>
        <v>0</v>
      </c>
      <c r="O45" s="106"/>
      <c r="P45" s="24">
        <f t="shared" si="14"/>
        <v>227831.4206197727</v>
      </c>
      <c r="Q45" s="3">
        <v>8</v>
      </c>
      <c r="R45" s="24">
        <f t="shared" si="15"/>
        <v>1405837.0825970431</v>
      </c>
      <c r="S45" s="46">
        <v>0.4724</v>
      </c>
      <c r="T45" s="38">
        <f t="shared" si="16"/>
        <v>118928.00156352135</v>
      </c>
      <c r="U45" s="3">
        <v>8</v>
      </c>
      <c r="V45" s="24">
        <f t="shared" si="0"/>
        <v>841355.7247397857</v>
      </c>
      <c r="W45" s="46">
        <v>0.3247</v>
      </c>
      <c r="X45" s="98">
        <f t="shared" si="1"/>
        <v>73976.86227524019</v>
      </c>
      <c r="Y45" s="3">
        <v>8</v>
      </c>
      <c r="Z45" s="98">
        <f t="shared" si="6"/>
        <v>439164.290028016</v>
      </c>
      <c r="AA45" s="100">
        <f t="shared" si="2"/>
        <v>402191.43471176963</v>
      </c>
    </row>
    <row r="46" spans="1:27" ht="12.75">
      <c r="A46" s="3">
        <v>9</v>
      </c>
      <c r="B46" s="12">
        <v>416</v>
      </c>
      <c r="C46" s="55">
        <f t="shared" si="3"/>
        <v>332.8</v>
      </c>
      <c r="D46" s="25">
        <f t="shared" si="17"/>
        <v>16640</v>
      </c>
      <c r="E46" s="56">
        <f t="shared" si="7"/>
        <v>765.4399999999999</v>
      </c>
      <c r="F46" s="25">
        <f t="shared" si="8"/>
        <v>15874.56</v>
      </c>
      <c r="G46" s="82">
        <v>53028</v>
      </c>
      <c r="H46" s="80">
        <f t="shared" si="4"/>
        <v>42422.4</v>
      </c>
      <c r="I46" s="113">
        <f t="shared" si="9"/>
        <v>254534.40000000002</v>
      </c>
      <c r="J46" s="58">
        <f t="shared" si="10"/>
        <v>0</v>
      </c>
      <c r="K46" s="64">
        <f t="shared" si="11"/>
        <v>254534.40000000002</v>
      </c>
      <c r="L46" s="15">
        <f t="shared" si="12"/>
        <v>270408.96</v>
      </c>
      <c r="M46" s="18">
        <f t="shared" si="13"/>
        <v>10395.42437402957</v>
      </c>
      <c r="N46" s="18">
        <f t="shared" si="5"/>
        <v>0</v>
      </c>
      <c r="O46" s="106"/>
      <c r="P46" s="24">
        <f t="shared" si="14"/>
        <v>260013.53562597046</v>
      </c>
      <c r="Q46" s="3">
        <v>9</v>
      </c>
      <c r="R46" s="24">
        <f t="shared" si="15"/>
        <v>1665850.6182230136</v>
      </c>
      <c r="S46" s="46">
        <v>0.4274</v>
      </c>
      <c r="T46" s="38">
        <f t="shared" si="16"/>
        <v>122830.39422970844</v>
      </c>
      <c r="U46" s="3">
        <v>9</v>
      </c>
      <c r="V46" s="24">
        <f t="shared" si="0"/>
        <v>964186.1189694941</v>
      </c>
      <c r="W46" s="46">
        <v>0.2794</v>
      </c>
      <c r="X46" s="98">
        <f t="shared" si="1"/>
        <v>72647.78185389614</v>
      </c>
      <c r="Y46" s="3">
        <v>9</v>
      </c>
      <c r="Z46" s="98">
        <f t="shared" si="6"/>
        <v>511812.0718819122</v>
      </c>
      <c r="AA46" s="100">
        <f t="shared" si="2"/>
        <v>452374.04708758194</v>
      </c>
    </row>
    <row r="47" spans="1:27" ht="12.75">
      <c r="A47" s="3">
        <v>10</v>
      </c>
      <c r="B47" s="12">
        <v>281</v>
      </c>
      <c r="C47" s="55">
        <f t="shared" si="3"/>
        <v>224.8</v>
      </c>
      <c r="D47" s="25">
        <f t="shared" si="17"/>
        <v>11240</v>
      </c>
      <c r="E47" s="56">
        <f t="shared" si="7"/>
        <v>517.04</v>
      </c>
      <c r="F47" s="25">
        <f t="shared" si="8"/>
        <v>10722.96</v>
      </c>
      <c r="G47" s="82">
        <v>34418</v>
      </c>
      <c r="H47" s="80">
        <f t="shared" si="4"/>
        <v>27534.4</v>
      </c>
      <c r="I47" s="113">
        <f t="shared" si="9"/>
        <v>165206.40000000002</v>
      </c>
      <c r="J47" s="58">
        <f t="shared" si="10"/>
        <v>0</v>
      </c>
      <c r="K47" s="64">
        <f t="shared" si="11"/>
        <v>165206.40000000002</v>
      </c>
      <c r="L47" s="15">
        <f t="shared" si="12"/>
        <v>175929.36000000002</v>
      </c>
      <c r="M47" s="18">
        <f t="shared" si="13"/>
        <v>10499.378617769866</v>
      </c>
      <c r="N47" s="18">
        <f t="shared" si="5"/>
        <v>0</v>
      </c>
      <c r="O47" s="106"/>
      <c r="P47" s="24">
        <f t="shared" si="14"/>
        <v>165429.98138223015</v>
      </c>
      <c r="Q47" s="3">
        <v>10</v>
      </c>
      <c r="R47" s="24">
        <f t="shared" si="15"/>
        <v>1831280.5996052437</v>
      </c>
      <c r="S47" s="46">
        <v>0.3867</v>
      </c>
      <c r="T47" s="38">
        <f t="shared" si="16"/>
        <v>70704.77404276517</v>
      </c>
      <c r="U47" s="3">
        <v>10</v>
      </c>
      <c r="V47" s="24">
        <f t="shared" si="0"/>
        <v>1034890.8930122593</v>
      </c>
      <c r="W47" s="46">
        <v>0.2405</v>
      </c>
      <c r="X47" s="98">
        <f t="shared" si="1"/>
        <v>39785.91052242635</v>
      </c>
      <c r="Y47" s="3">
        <v>10</v>
      </c>
      <c r="Z47" s="98">
        <f t="shared" si="6"/>
        <v>551597.9824043385</v>
      </c>
      <c r="AA47" s="100">
        <f t="shared" si="2"/>
        <v>483292.9106079207</v>
      </c>
    </row>
    <row r="48" spans="1:27" ht="12.75">
      <c r="A48" s="3">
        <v>11</v>
      </c>
      <c r="B48" s="12">
        <v>246</v>
      </c>
      <c r="C48" s="55">
        <f t="shared" si="3"/>
        <v>196.8</v>
      </c>
      <c r="D48" s="25">
        <f t="shared" si="17"/>
        <v>9840</v>
      </c>
      <c r="E48" s="56">
        <f t="shared" si="7"/>
        <v>452.64</v>
      </c>
      <c r="F48" s="25">
        <f t="shared" si="8"/>
        <v>9387.36</v>
      </c>
      <c r="G48" s="82">
        <v>37516</v>
      </c>
      <c r="H48" s="80">
        <f t="shared" si="4"/>
        <v>30012.800000000003</v>
      </c>
      <c r="I48" s="113">
        <f t="shared" si="9"/>
        <v>180076.80000000002</v>
      </c>
      <c r="J48" s="58">
        <f t="shared" si="10"/>
        <v>0</v>
      </c>
      <c r="K48" s="64">
        <f t="shared" si="11"/>
        <v>180076.80000000002</v>
      </c>
      <c r="L48" s="15">
        <f t="shared" si="12"/>
        <v>189464.16000000003</v>
      </c>
      <c r="M48" s="18">
        <f t="shared" si="13"/>
        <v>10604.372403947564</v>
      </c>
      <c r="N48" s="18">
        <f t="shared" si="5"/>
        <v>0</v>
      </c>
      <c r="O48" s="106"/>
      <c r="P48" s="24">
        <f t="shared" si="14"/>
        <v>178859.78759605245</v>
      </c>
      <c r="Q48" s="3">
        <v>11</v>
      </c>
      <c r="R48" s="24">
        <f t="shared" si="15"/>
        <v>2010140.3872012962</v>
      </c>
      <c r="S48" s="46">
        <v>0.3499</v>
      </c>
      <c r="T48" s="38">
        <f t="shared" si="16"/>
        <v>69165.07986339348</v>
      </c>
      <c r="U48" s="3">
        <v>11</v>
      </c>
      <c r="V48" s="24">
        <f t="shared" si="0"/>
        <v>1104055.9728756528</v>
      </c>
      <c r="W48" s="46">
        <v>0.207</v>
      </c>
      <c r="X48" s="98">
        <f t="shared" si="1"/>
        <v>37023.97603238286</v>
      </c>
      <c r="Y48" s="3">
        <v>11</v>
      </c>
      <c r="Z48" s="98">
        <f t="shared" si="6"/>
        <v>588621.9584367214</v>
      </c>
      <c r="AA48" s="100">
        <f t="shared" si="2"/>
        <v>515434.0144389315</v>
      </c>
    </row>
    <row r="49" spans="1:27" ht="12.75">
      <c r="A49" s="3">
        <v>12</v>
      </c>
      <c r="B49" s="12">
        <v>554</v>
      </c>
      <c r="C49" s="55">
        <f t="shared" si="3"/>
        <v>443.20000000000005</v>
      </c>
      <c r="D49" s="25">
        <f t="shared" si="17"/>
        <v>22160.000000000004</v>
      </c>
      <c r="E49" s="56">
        <f t="shared" si="7"/>
        <v>1019.3600000000001</v>
      </c>
      <c r="F49" s="25">
        <f t="shared" si="8"/>
        <v>21140.640000000003</v>
      </c>
      <c r="G49" s="90">
        <v>43953</v>
      </c>
      <c r="H49" s="80">
        <f t="shared" si="4"/>
        <v>35162.4</v>
      </c>
      <c r="I49" s="113">
        <f t="shared" si="9"/>
        <v>210974.40000000002</v>
      </c>
      <c r="J49" s="58">
        <f t="shared" si="10"/>
        <v>0</v>
      </c>
      <c r="K49" s="64">
        <f t="shared" si="11"/>
        <v>210974.40000000002</v>
      </c>
      <c r="L49" s="15">
        <f t="shared" si="12"/>
        <v>232115.04000000004</v>
      </c>
      <c r="M49" s="18">
        <f t="shared" si="13"/>
        <v>10710.416127987039</v>
      </c>
      <c r="N49" s="18">
        <f t="shared" si="5"/>
        <v>0</v>
      </c>
      <c r="O49" s="106"/>
      <c r="P49" s="24">
        <f t="shared" si="14"/>
        <v>221404.623872013</v>
      </c>
      <c r="Q49" s="3">
        <v>12</v>
      </c>
      <c r="R49" s="24">
        <f t="shared" si="15"/>
        <v>2231545.011073309</v>
      </c>
      <c r="S49" s="46">
        <v>0.3166</v>
      </c>
      <c r="T49" s="38">
        <f t="shared" si="16"/>
        <v>77469.47789281735</v>
      </c>
      <c r="U49" s="3">
        <v>12</v>
      </c>
      <c r="V49" s="91">
        <f t="shared" si="0"/>
        <v>1181525.4507684703</v>
      </c>
      <c r="W49" s="46">
        <v>0.1782</v>
      </c>
      <c r="X49" s="98">
        <f t="shared" si="1"/>
        <v>39454.30397399272</v>
      </c>
      <c r="Y49" s="3">
        <v>12</v>
      </c>
      <c r="Z49" s="98">
        <f t="shared" si="6"/>
        <v>628076.262410714</v>
      </c>
      <c r="AA49" s="100">
        <f t="shared" si="2"/>
        <v>553449.1883577562</v>
      </c>
    </row>
    <row r="50" spans="1:27" ht="12.75">
      <c r="A50" s="3">
        <v>13</v>
      </c>
      <c r="B50" s="12">
        <v>189</v>
      </c>
      <c r="C50" s="55">
        <f t="shared" si="3"/>
        <v>151.20000000000002</v>
      </c>
      <c r="D50" s="25">
        <f t="shared" si="17"/>
        <v>7560.000000000001</v>
      </c>
      <c r="E50" s="56">
        <f t="shared" si="7"/>
        <v>347.76000000000005</v>
      </c>
      <c r="F50" s="25">
        <f aca="true" t="shared" si="18" ref="F50:F62">D50-E50</f>
        <v>7212.240000000001</v>
      </c>
      <c r="G50" s="90">
        <v>42679</v>
      </c>
      <c r="H50" s="80">
        <f aca="true" t="shared" si="19" ref="H50:H62">G50*B$25</f>
        <v>34143.200000000004</v>
      </c>
      <c r="I50" s="113">
        <f t="shared" si="9"/>
        <v>204859.2</v>
      </c>
      <c r="J50" s="58">
        <f t="shared" si="10"/>
        <v>0</v>
      </c>
      <c r="K50" s="64">
        <f aca="true" t="shared" si="20" ref="K50:K62">I50-J50</f>
        <v>204859.2</v>
      </c>
      <c r="L50" s="15">
        <f t="shared" si="12"/>
        <v>212071.44</v>
      </c>
      <c r="M50" s="18">
        <f aca="true" t="shared" si="21" ref="M50:M62">M49*B$15+M49</f>
        <v>10817.52028926691</v>
      </c>
      <c r="N50" s="18">
        <f aca="true" t="shared" si="22" ref="N50:N62">M50*B$18</f>
        <v>0</v>
      </c>
      <c r="O50" s="106"/>
      <c r="P50" s="24">
        <f aca="true" t="shared" si="23" ref="P50:P62">L50-M50-N50-O50</f>
        <v>201253.91971073308</v>
      </c>
      <c r="Q50" s="3">
        <v>13</v>
      </c>
      <c r="R50" s="24">
        <f aca="true" t="shared" si="24" ref="R50:R62">P50+R49</f>
        <v>2432798.930784042</v>
      </c>
      <c r="S50" s="46">
        <v>0.2865</v>
      </c>
      <c r="T50" s="38">
        <f aca="true" t="shared" si="25" ref="T50:T62">P50*S49</f>
        <v>63716.99098041809</v>
      </c>
      <c r="U50" s="3">
        <v>13</v>
      </c>
      <c r="V50" s="91">
        <f aca="true" t="shared" si="26" ref="V50:V62">T50+V49</f>
        <v>1245242.4417488885</v>
      </c>
      <c r="W50" s="46">
        <v>0.1534</v>
      </c>
      <c r="X50" s="98">
        <f aca="true" t="shared" si="27" ref="X50:X61">P50*W50</f>
        <v>30872.351283626456</v>
      </c>
      <c r="Y50" s="3">
        <v>13</v>
      </c>
      <c r="Z50" s="98">
        <f aca="true" t="shared" si="28" ref="Z50:Z62">X50+Z49</f>
        <v>658948.6136943405</v>
      </c>
      <c r="AA50" s="100">
        <f aca="true" t="shared" si="29" ref="AA50:AA62">V50-Z50</f>
        <v>586293.828054548</v>
      </c>
    </row>
    <row r="51" spans="1:27" ht="12.75">
      <c r="A51" s="3">
        <v>14</v>
      </c>
      <c r="B51" s="12">
        <v>350</v>
      </c>
      <c r="C51" s="55">
        <f t="shared" si="3"/>
        <v>280</v>
      </c>
      <c r="D51" s="25">
        <f t="shared" si="17"/>
        <v>14000</v>
      </c>
      <c r="E51" s="56">
        <f t="shared" si="7"/>
        <v>644</v>
      </c>
      <c r="F51" s="25">
        <f t="shared" si="18"/>
        <v>13356</v>
      </c>
      <c r="G51" s="90">
        <v>29418</v>
      </c>
      <c r="H51" s="80">
        <f t="shared" si="19"/>
        <v>23534.4</v>
      </c>
      <c r="I51" s="113">
        <f t="shared" si="9"/>
        <v>141206.40000000002</v>
      </c>
      <c r="J51" s="58">
        <f t="shared" si="10"/>
        <v>0</v>
      </c>
      <c r="K51" s="64">
        <f t="shared" si="20"/>
        <v>141206.40000000002</v>
      </c>
      <c r="L51" s="15">
        <f t="shared" si="12"/>
        <v>154562.40000000002</v>
      </c>
      <c r="M51" s="18">
        <f t="shared" si="21"/>
        <v>10925.695492159579</v>
      </c>
      <c r="N51" s="18">
        <f t="shared" si="22"/>
        <v>0</v>
      </c>
      <c r="O51" s="106"/>
      <c r="P51" s="24">
        <f t="shared" si="23"/>
        <v>143636.70450784045</v>
      </c>
      <c r="Q51" s="3">
        <v>14</v>
      </c>
      <c r="R51" s="24">
        <f t="shared" si="24"/>
        <v>2576435.6352918823</v>
      </c>
      <c r="S51" s="46">
        <v>0.2592</v>
      </c>
      <c r="T51" s="38">
        <f t="shared" si="25"/>
        <v>41151.91584149629</v>
      </c>
      <c r="U51" s="3">
        <v>14</v>
      </c>
      <c r="V51" s="91">
        <f t="shared" si="26"/>
        <v>1286394.3575903848</v>
      </c>
      <c r="W51" s="46">
        <v>0.132</v>
      </c>
      <c r="X51" s="98">
        <f t="shared" si="27"/>
        <v>18960.04499503494</v>
      </c>
      <c r="Y51" s="3">
        <v>14</v>
      </c>
      <c r="Z51" s="98">
        <f t="shared" si="28"/>
        <v>677908.6586893754</v>
      </c>
      <c r="AA51" s="100">
        <f t="shared" si="29"/>
        <v>608485.6989010094</v>
      </c>
    </row>
    <row r="52" spans="1:27" ht="12.75">
      <c r="A52" s="3">
        <v>15</v>
      </c>
      <c r="B52" s="12">
        <v>350</v>
      </c>
      <c r="C52" s="55">
        <f t="shared" si="3"/>
        <v>280</v>
      </c>
      <c r="D52" s="25">
        <f t="shared" si="17"/>
        <v>14000</v>
      </c>
      <c r="E52" s="56">
        <f t="shared" si="7"/>
        <v>644</v>
      </c>
      <c r="F52" s="25">
        <f t="shared" si="18"/>
        <v>13356</v>
      </c>
      <c r="G52" s="90">
        <v>24153</v>
      </c>
      <c r="H52" s="80">
        <f t="shared" si="19"/>
        <v>19322.4</v>
      </c>
      <c r="I52" s="113">
        <f t="shared" si="9"/>
        <v>115934.40000000001</v>
      </c>
      <c r="J52" s="58">
        <f t="shared" si="10"/>
        <v>0</v>
      </c>
      <c r="K52" s="64">
        <f t="shared" si="20"/>
        <v>115934.40000000001</v>
      </c>
      <c r="L52" s="15">
        <f t="shared" si="12"/>
        <v>129290.40000000001</v>
      </c>
      <c r="M52" s="18">
        <f t="shared" si="21"/>
        <v>11034.952447081174</v>
      </c>
      <c r="N52" s="18">
        <f t="shared" si="22"/>
        <v>0</v>
      </c>
      <c r="O52" s="106"/>
      <c r="P52" s="24">
        <f t="shared" si="23"/>
        <v>118255.44755291883</v>
      </c>
      <c r="Q52" s="3">
        <v>15</v>
      </c>
      <c r="R52" s="24">
        <f t="shared" si="24"/>
        <v>2694691.0828448012</v>
      </c>
      <c r="S52" s="46">
        <v>0.2346</v>
      </c>
      <c r="T52" s="38">
        <f t="shared" si="25"/>
        <v>30651.81200571656</v>
      </c>
      <c r="U52" s="3">
        <v>15</v>
      </c>
      <c r="V52" s="91">
        <f t="shared" si="26"/>
        <v>1317046.1695961014</v>
      </c>
      <c r="W52" s="46">
        <v>0.1136</v>
      </c>
      <c r="X52" s="98">
        <f t="shared" si="27"/>
        <v>13433.81884201158</v>
      </c>
      <c r="Y52" s="3">
        <v>15</v>
      </c>
      <c r="Z52" s="98">
        <f t="shared" si="28"/>
        <v>691342.477531387</v>
      </c>
      <c r="AA52" s="100">
        <f t="shared" si="29"/>
        <v>625703.6920647144</v>
      </c>
    </row>
    <row r="53" spans="1:27" ht="12.75">
      <c r="A53" s="3">
        <v>16</v>
      </c>
      <c r="B53" s="12">
        <v>250</v>
      </c>
      <c r="C53" s="55">
        <f t="shared" si="3"/>
        <v>200</v>
      </c>
      <c r="D53" s="25">
        <f t="shared" si="17"/>
        <v>10000</v>
      </c>
      <c r="E53" s="56">
        <f t="shared" si="7"/>
        <v>460</v>
      </c>
      <c r="F53" s="25">
        <f t="shared" si="18"/>
        <v>9540</v>
      </c>
      <c r="G53" s="90">
        <v>16600</v>
      </c>
      <c r="H53" s="80">
        <f t="shared" si="19"/>
        <v>13280</v>
      </c>
      <c r="I53" s="113">
        <f t="shared" si="9"/>
        <v>79680</v>
      </c>
      <c r="J53" s="58">
        <f t="shared" si="10"/>
        <v>0</v>
      </c>
      <c r="K53" s="64">
        <f t="shared" si="20"/>
        <v>79680</v>
      </c>
      <c r="L53" s="15">
        <f t="shared" si="12"/>
        <v>89220</v>
      </c>
      <c r="M53" s="18">
        <f t="shared" si="21"/>
        <v>11145.301971551986</v>
      </c>
      <c r="N53" s="18">
        <f t="shared" si="22"/>
        <v>0</v>
      </c>
      <c r="O53" s="106"/>
      <c r="P53" s="24">
        <f t="shared" si="23"/>
        <v>78074.69802844801</v>
      </c>
      <c r="Q53" s="3">
        <v>16</v>
      </c>
      <c r="R53" s="24">
        <f t="shared" si="24"/>
        <v>2772765.7808732493</v>
      </c>
      <c r="S53" s="46">
        <v>0.2122</v>
      </c>
      <c r="T53" s="38">
        <f t="shared" si="25"/>
        <v>18316.324157473904</v>
      </c>
      <c r="U53" s="3">
        <v>16</v>
      </c>
      <c r="V53" s="91">
        <f t="shared" si="26"/>
        <v>1335362.4937535753</v>
      </c>
      <c r="W53" s="46">
        <v>0.0978</v>
      </c>
      <c r="X53" s="98">
        <f t="shared" si="27"/>
        <v>7635.705467182215</v>
      </c>
      <c r="Y53" s="3">
        <v>16</v>
      </c>
      <c r="Z53" s="98">
        <f t="shared" si="28"/>
        <v>698978.1829985692</v>
      </c>
      <c r="AA53" s="100">
        <f t="shared" si="29"/>
        <v>636384.310755006</v>
      </c>
    </row>
    <row r="54" spans="1:27" ht="12.75">
      <c r="A54" s="3">
        <v>17</v>
      </c>
      <c r="B54" s="12">
        <v>150</v>
      </c>
      <c r="C54" s="55">
        <f t="shared" si="3"/>
        <v>120</v>
      </c>
      <c r="D54" s="25">
        <f t="shared" si="17"/>
        <v>6000</v>
      </c>
      <c r="E54" s="56">
        <f t="shared" si="7"/>
        <v>276</v>
      </c>
      <c r="F54" s="25">
        <f t="shared" si="18"/>
        <v>5724</v>
      </c>
      <c r="G54" s="90">
        <v>17996</v>
      </c>
      <c r="H54" s="80">
        <f t="shared" si="19"/>
        <v>14396.800000000001</v>
      </c>
      <c r="I54" s="113">
        <f t="shared" si="9"/>
        <v>86380.8</v>
      </c>
      <c r="J54" s="58">
        <f t="shared" si="10"/>
        <v>0</v>
      </c>
      <c r="K54" s="64">
        <f t="shared" si="20"/>
        <v>86380.8</v>
      </c>
      <c r="L54" s="15">
        <f t="shared" si="12"/>
        <v>92104.8</v>
      </c>
      <c r="M54" s="18">
        <f t="shared" si="21"/>
        <v>11256.754991267506</v>
      </c>
      <c r="N54" s="18">
        <f t="shared" si="22"/>
        <v>0</v>
      </c>
      <c r="O54" s="106"/>
      <c r="P54" s="24">
        <f t="shared" si="23"/>
        <v>80848.0450087325</v>
      </c>
      <c r="Q54" s="3">
        <v>17</v>
      </c>
      <c r="R54" s="24">
        <f t="shared" si="24"/>
        <v>2853613.8258819818</v>
      </c>
      <c r="S54" s="46">
        <v>0.192</v>
      </c>
      <c r="T54" s="38">
        <f t="shared" si="25"/>
        <v>17155.955150853035</v>
      </c>
      <c r="U54" s="3">
        <v>17</v>
      </c>
      <c r="V54" s="91">
        <f t="shared" si="26"/>
        <v>1352518.4489044284</v>
      </c>
      <c r="W54" s="46">
        <v>0.0842</v>
      </c>
      <c r="X54" s="98">
        <f t="shared" si="27"/>
        <v>6807.405389735276</v>
      </c>
      <c r="Y54" s="3">
        <v>17</v>
      </c>
      <c r="Z54" s="98">
        <f t="shared" si="28"/>
        <v>705785.5883883045</v>
      </c>
      <c r="AA54" s="100">
        <f t="shared" si="29"/>
        <v>646732.8605161239</v>
      </c>
    </row>
    <row r="55" spans="1:27" ht="12.75">
      <c r="A55" s="3">
        <v>18</v>
      </c>
      <c r="B55" s="12">
        <v>150</v>
      </c>
      <c r="C55" s="55">
        <f t="shared" si="3"/>
        <v>120</v>
      </c>
      <c r="D55" s="25">
        <f t="shared" si="17"/>
        <v>6000</v>
      </c>
      <c r="E55" s="56">
        <f t="shared" si="7"/>
        <v>276</v>
      </c>
      <c r="F55" s="25">
        <f t="shared" si="18"/>
        <v>5724</v>
      </c>
      <c r="G55" s="90">
        <v>20378</v>
      </c>
      <c r="H55" s="80">
        <f t="shared" si="19"/>
        <v>16302.400000000001</v>
      </c>
      <c r="I55" s="113">
        <f t="shared" si="9"/>
        <v>97814.40000000001</v>
      </c>
      <c r="J55" s="58">
        <f t="shared" si="10"/>
        <v>0</v>
      </c>
      <c r="K55" s="64">
        <f t="shared" si="20"/>
        <v>97814.40000000001</v>
      </c>
      <c r="L55" s="15">
        <f t="shared" si="12"/>
        <v>103538.40000000001</v>
      </c>
      <c r="M55" s="18">
        <f t="shared" si="21"/>
        <v>11369.322541180181</v>
      </c>
      <c r="N55" s="18">
        <f t="shared" si="22"/>
        <v>0</v>
      </c>
      <c r="O55" s="106"/>
      <c r="P55" s="24">
        <f t="shared" si="23"/>
        <v>92169.07745881983</v>
      </c>
      <c r="Q55" s="3">
        <v>18</v>
      </c>
      <c r="R55" s="24">
        <f t="shared" si="24"/>
        <v>2945782.9033408016</v>
      </c>
      <c r="S55" s="46">
        <v>0.1738</v>
      </c>
      <c r="T55" s="38">
        <f t="shared" si="25"/>
        <v>17696.462872093405</v>
      </c>
      <c r="U55" s="3">
        <v>18</v>
      </c>
      <c r="V55" s="91">
        <f t="shared" si="26"/>
        <v>1370214.9117765217</v>
      </c>
      <c r="W55" s="46">
        <v>0.0724</v>
      </c>
      <c r="X55" s="98">
        <f t="shared" si="27"/>
        <v>6673.041208018556</v>
      </c>
      <c r="Y55" s="3">
        <v>18</v>
      </c>
      <c r="Z55" s="98">
        <f t="shared" si="28"/>
        <v>712458.629596323</v>
      </c>
      <c r="AA55" s="100">
        <f t="shared" si="29"/>
        <v>657756.2821801987</v>
      </c>
    </row>
    <row r="56" spans="1:27" ht="12.75">
      <c r="A56" s="3">
        <v>19</v>
      </c>
      <c r="B56" s="12">
        <v>430</v>
      </c>
      <c r="C56" s="55">
        <f t="shared" si="3"/>
        <v>344</v>
      </c>
      <c r="D56" s="25">
        <f t="shared" si="17"/>
        <v>17200</v>
      </c>
      <c r="E56" s="56">
        <f t="shared" si="7"/>
        <v>791.1999999999999</v>
      </c>
      <c r="F56" s="25">
        <f t="shared" si="18"/>
        <v>16408.8</v>
      </c>
      <c r="G56" s="90">
        <v>39583</v>
      </c>
      <c r="H56" s="80">
        <f t="shared" si="19"/>
        <v>31666.4</v>
      </c>
      <c r="I56" s="113">
        <f t="shared" si="9"/>
        <v>189998.40000000002</v>
      </c>
      <c r="J56" s="58">
        <f t="shared" si="10"/>
        <v>0</v>
      </c>
      <c r="K56" s="64">
        <f t="shared" si="20"/>
        <v>189998.40000000002</v>
      </c>
      <c r="L56" s="15">
        <f t="shared" si="12"/>
        <v>206407.2</v>
      </c>
      <c r="M56" s="18">
        <f t="shared" si="21"/>
        <v>11483.015766591983</v>
      </c>
      <c r="N56" s="18">
        <f t="shared" si="22"/>
        <v>0</v>
      </c>
      <c r="O56" s="107">
        <v>50000</v>
      </c>
      <c r="P56" s="24">
        <f t="shared" si="23"/>
        <v>144924.184233408</v>
      </c>
      <c r="Q56" s="3">
        <v>19</v>
      </c>
      <c r="R56" s="24">
        <f t="shared" si="24"/>
        <v>3090707.0875742096</v>
      </c>
      <c r="S56" s="46">
        <v>0.1572</v>
      </c>
      <c r="T56" s="38">
        <f t="shared" si="25"/>
        <v>25187.823219766313</v>
      </c>
      <c r="U56" s="3">
        <v>19</v>
      </c>
      <c r="V56" s="91">
        <f t="shared" si="26"/>
        <v>1395402.734996288</v>
      </c>
      <c r="W56" s="46">
        <v>0.0623</v>
      </c>
      <c r="X56" s="98">
        <f t="shared" si="27"/>
        <v>9028.77667774132</v>
      </c>
      <c r="Y56" s="3">
        <v>19</v>
      </c>
      <c r="Z56" s="98">
        <f t="shared" si="28"/>
        <v>721487.4062740643</v>
      </c>
      <c r="AA56" s="100">
        <f t="shared" si="29"/>
        <v>673915.3287222238</v>
      </c>
    </row>
    <row r="57" spans="1:27" ht="12.75">
      <c r="A57" s="3">
        <v>20</v>
      </c>
      <c r="B57" s="12">
        <v>369</v>
      </c>
      <c r="C57" s="55">
        <f t="shared" si="3"/>
        <v>295.2</v>
      </c>
      <c r="D57" s="25">
        <f t="shared" si="17"/>
        <v>14760</v>
      </c>
      <c r="E57" s="56">
        <f t="shared" si="7"/>
        <v>678.96</v>
      </c>
      <c r="F57" s="25">
        <f t="shared" si="18"/>
        <v>14081.04</v>
      </c>
      <c r="G57" s="90">
        <v>37506</v>
      </c>
      <c r="H57" s="80">
        <f t="shared" si="19"/>
        <v>30004.800000000003</v>
      </c>
      <c r="I57" s="113">
        <f t="shared" si="9"/>
        <v>180028.80000000002</v>
      </c>
      <c r="J57" s="58">
        <f t="shared" si="10"/>
        <v>0</v>
      </c>
      <c r="K57" s="64">
        <f t="shared" si="20"/>
        <v>180028.80000000002</v>
      </c>
      <c r="L57" s="15">
        <f t="shared" si="12"/>
        <v>194109.84000000003</v>
      </c>
      <c r="M57" s="18">
        <f t="shared" si="21"/>
        <v>11597.845924257903</v>
      </c>
      <c r="N57" s="18">
        <f t="shared" si="22"/>
        <v>0</v>
      </c>
      <c r="O57" s="106"/>
      <c r="P57" s="24">
        <f t="shared" si="23"/>
        <v>182511.9940757421</v>
      </c>
      <c r="Q57" s="3">
        <v>20</v>
      </c>
      <c r="R57" s="24">
        <f t="shared" si="24"/>
        <v>3273219.0816499516</v>
      </c>
      <c r="S57" s="46">
        <v>0.1423</v>
      </c>
      <c r="T57" s="38">
        <f t="shared" si="25"/>
        <v>28690.885468706663</v>
      </c>
      <c r="U57" s="3">
        <v>20</v>
      </c>
      <c r="V57" s="91">
        <f t="shared" si="26"/>
        <v>1424093.6204649948</v>
      </c>
      <c r="W57" s="46">
        <v>0.0537</v>
      </c>
      <c r="X57" s="98">
        <f t="shared" si="27"/>
        <v>9800.89408186735</v>
      </c>
      <c r="Y57" s="3">
        <v>20</v>
      </c>
      <c r="Z57" s="98">
        <f t="shared" si="28"/>
        <v>731288.3003559316</v>
      </c>
      <c r="AA57" s="100">
        <f t="shared" si="29"/>
        <v>692805.3201090632</v>
      </c>
    </row>
    <row r="58" spans="1:27" ht="12.75">
      <c r="A58" s="3">
        <v>21</v>
      </c>
      <c r="B58" s="12">
        <v>124</v>
      </c>
      <c r="C58" s="55">
        <f t="shared" si="3"/>
        <v>99.2</v>
      </c>
      <c r="D58" s="25">
        <f t="shared" si="17"/>
        <v>4960</v>
      </c>
      <c r="E58" s="56">
        <f t="shared" si="7"/>
        <v>228.16</v>
      </c>
      <c r="F58" s="25">
        <f t="shared" si="18"/>
        <v>4731.84</v>
      </c>
      <c r="G58" s="90">
        <v>29857</v>
      </c>
      <c r="H58" s="80">
        <f t="shared" si="19"/>
        <v>23885.600000000002</v>
      </c>
      <c r="I58" s="113">
        <f t="shared" si="9"/>
        <v>143313.6</v>
      </c>
      <c r="J58" s="58">
        <f t="shared" si="10"/>
        <v>0</v>
      </c>
      <c r="K58" s="64">
        <f t="shared" si="20"/>
        <v>143313.6</v>
      </c>
      <c r="L58" s="15">
        <f t="shared" si="12"/>
        <v>148045.44</v>
      </c>
      <c r="M58" s="18">
        <f t="shared" si="21"/>
        <v>11713.824383500481</v>
      </c>
      <c r="N58" s="18">
        <f t="shared" si="22"/>
        <v>0</v>
      </c>
      <c r="O58" s="106"/>
      <c r="P58" s="24">
        <f t="shared" si="23"/>
        <v>136331.61561649953</v>
      </c>
      <c r="Q58" s="3">
        <v>21</v>
      </c>
      <c r="R58" s="24">
        <f t="shared" si="24"/>
        <v>3409550.697266451</v>
      </c>
      <c r="S58" s="46">
        <v>0.1287</v>
      </c>
      <c r="T58" s="38">
        <f t="shared" si="25"/>
        <v>19399.988902227884</v>
      </c>
      <c r="U58" s="3">
        <v>21</v>
      </c>
      <c r="V58" s="91">
        <f t="shared" si="26"/>
        <v>1443493.6093672228</v>
      </c>
      <c r="W58" s="46">
        <v>0.0978</v>
      </c>
      <c r="X58" s="98">
        <f>P58*W58</f>
        <v>13333.232007293655</v>
      </c>
      <c r="Y58" s="3">
        <v>21</v>
      </c>
      <c r="Z58" s="98">
        <f t="shared" si="28"/>
        <v>744621.5323632252</v>
      </c>
      <c r="AA58" s="100">
        <f t="shared" si="29"/>
        <v>698872.0770039975</v>
      </c>
    </row>
    <row r="59" spans="1:27" ht="12.75">
      <c r="A59" s="3">
        <v>22</v>
      </c>
      <c r="B59" s="12">
        <v>100</v>
      </c>
      <c r="C59" s="55">
        <f t="shared" si="3"/>
        <v>80</v>
      </c>
      <c r="D59" s="25">
        <f t="shared" si="17"/>
        <v>4000</v>
      </c>
      <c r="E59" s="56">
        <f t="shared" si="7"/>
        <v>184</v>
      </c>
      <c r="F59" s="25">
        <f t="shared" si="18"/>
        <v>3816</v>
      </c>
      <c r="G59" s="90">
        <v>25200</v>
      </c>
      <c r="H59" s="80">
        <f t="shared" si="19"/>
        <v>20160</v>
      </c>
      <c r="I59" s="113">
        <f t="shared" si="9"/>
        <v>120960</v>
      </c>
      <c r="J59" s="58">
        <f t="shared" si="10"/>
        <v>0</v>
      </c>
      <c r="K59" s="64">
        <f t="shared" si="20"/>
        <v>120960</v>
      </c>
      <c r="L59" s="15">
        <f t="shared" si="12"/>
        <v>124776</v>
      </c>
      <c r="M59" s="18">
        <f t="shared" si="21"/>
        <v>11830.962627335486</v>
      </c>
      <c r="N59" s="18">
        <f t="shared" si="22"/>
        <v>0</v>
      </c>
      <c r="O59" s="106"/>
      <c r="P59" s="24">
        <f t="shared" si="23"/>
        <v>112945.03737266452</v>
      </c>
      <c r="Q59" s="3">
        <v>22</v>
      </c>
      <c r="R59" s="24">
        <f t="shared" si="24"/>
        <v>3522495.7346391156</v>
      </c>
      <c r="S59" s="46">
        <v>0.1165</v>
      </c>
      <c r="T59" s="38">
        <f t="shared" si="25"/>
        <v>14536.026309861925</v>
      </c>
      <c r="U59" s="3">
        <v>22</v>
      </c>
      <c r="V59" s="91">
        <f t="shared" si="26"/>
        <v>1458029.6356770848</v>
      </c>
      <c r="W59" s="46">
        <v>0.0842</v>
      </c>
      <c r="X59" s="98">
        <f t="shared" si="27"/>
        <v>9509.972146778353</v>
      </c>
      <c r="Y59" s="3">
        <v>22</v>
      </c>
      <c r="Z59" s="98">
        <f t="shared" si="28"/>
        <v>754131.5045100036</v>
      </c>
      <c r="AA59" s="100">
        <f t="shared" si="29"/>
        <v>703898.1311670812</v>
      </c>
    </row>
    <row r="60" spans="1:27" ht="12.75">
      <c r="A60" s="3">
        <v>23</v>
      </c>
      <c r="B60" s="12">
        <v>75</v>
      </c>
      <c r="C60" s="55">
        <f t="shared" si="3"/>
        <v>60</v>
      </c>
      <c r="D60" s="25">
        <f t="shared" si="17"/>
        <v>3000</v>
      </c>
      <c r="E60" s="56">
        <f t="shared" si="7"/>
        <v>138</v>
      </c>
      <c r="F60" s="25">
        <f t="shared" si="18"/>
        <v>2862</v>
      </c>
      <c r="G60" s="90">
        <v>22800</v>
      </c>
      <c r="H60" s="80">
        <f t="shared" si="19"/>
        <v>18240</v>
      </c>
      <c r="I60" s="113">
        <f t="shared" si="9"/>
        <v>109440</v>
      </c>
      <c r="J60" s="58">
        <f t="shared" si="10"/>
        <v>0</v>
      </c>
      <c r="K60" s="64">
        <f t="shared" si="20"/>
        <v>109440</v>
      </c>
      <c r="L60" s="15">
        <f t="shared" si="12"/>
        <v>112302</v>
      </c>
      <c r="M60" s="18">
        <f t="shared" si="21"/>
        <v>11949.27225360884</v>
      </c>
      <c r="N60" s="18">
        <f t="shared" si="22"/>
        <v>0</v>
      </c>
      <c r="O60" s="106"/>
      <c r="P60" s="24">
        <f t="shared" si="23"/>
        <v>100352.72774639116</v>
      </c>
      <c r="Q60" s="3">
        <v>23</v>
      </c>
      <c r="R60" s="24">
        <f t="shared" si="24"/>
        <v>3622848.462385507</v>
      </c>
      <c r="S60" s="46">
        <v>0.1054</v>
      </c>
      <c r="T60" s="38">
        <f t="shared" si="25"/>
        <v>11691.09278245457</v>
      </c>
      <c r="U60" s="3">
        <v>23</v>
      </c>
      <c r="V60" s="91">
        <f t="shared" si="26"/>
        <v>1469720.7284595394</v>
      </c>
      <c r="W60" s="46">
        <v>0.0724</v>
      </c>
      <c r="X60" s="98">
        <f t="shared" si="27"/>
        <v>7265.5374888387205</v>
      </c>
      <c r="Y60" s="3">
        <v>23</v>
      </c>
      <c r="Z60" s="98">
        <f t="shared" si="28"/>
        <v>761397.0419988424</v>
      </c>
      <c r="AA60" s="100">
        <f t="shared" si="29"/>
        <v>708323.686460697</v>
      </c>
    </row>
    <row r="61" spans="1:27" ht="12.75">
      <c r="A61" s="3">
        <v>24</v>
      </c>
      <c r="B61" s="12">
        <v>50</v>
      </c>
      <c r="C61" s="55">
        <f t="shared" si="3"/>
        <v>40</v>
      </c>
      <c r="D61" s="25">
        <f t="shared" si="17"/>
        <v>2000</v>
      </c>
      <c r="E61" s="56">
        <f t="shared" si="7"/>
        <v>92</v>
      </c>
      <c r="F61" s="25">
        <f t="shared" si="18"/>
        <v>1908</v>
      </c>
      <c r="G61" s="90">
        <v>20400</v>
      </c>
      <c r="H61" s="80">
        <f t="shared" si="19"/>
        <v>16320</v>
      </c>
      <c r="I61" s="113">
        <f t="shared" si="9"/>
        <v>97920</v>
      </c>
      <c r="J61" s="58">
        <f t="shared" si="10"/>
        <v>0</v>
      </c>
      <c r="K61" s="64">
        <f t="shared" si="20"/>
        <v>97920</v>
      </c>
      <c r="L61" s="15">
        <f t="shared" si="12"/>
        <v>99828</v>
      </c>
      <c r="M61" s="18">
        <f t="shared" si="21"/>
        <v>12068.764976144928</v>
      </c>
      <c r="N61" s="18">
        <f t="shared" si="22"/>
        <v>0</v>
      </c>
      <c r="O61" s="106"/>
      <c r="P61" s="24">
        <f t="shared" si="23"/>
        <v>87759.23502385507</v>
      </c>
      <c r="Q61" s="3">
        <v>24</v>
      </c>
      <c r="R61" s="24">
        <f t="shared" si="24"/>
        <v>3710607.697409362</v>
      </c>
      <c r="S61" s="46">
        <v>0.0954</v>
      </c>
      <c r="T61" s="38">
        <f t="shared" si="25"/>
        <v>9249.823371514323</v>
      </c>
      <c r="U61" s="3">
        <v>24</v>
      </c>
      <c r="V61" s="91">
        <f t="shared" si="26"/>
        <v>1478970.5518310536</v>
      </c>
      <c r="W61" s="46">
        <v>0.0623</v>
      </c>
      <c r="X61" s="98">
        <f t="shared" si="27"/>
        <v>5467.400341986171</v>
      </c>
      <c r="Y61" s="3">
        <v>24</v>
      </c>
      <c r="Z61" s="98">
        <f t="shared" si="28"/>
        <v>766864.4423408286</v>
      </c>
      <c r="AA61" s="100">
        <f t="shared" si="29"/>
        <v>712106.109490225</v>
      </c>
    </row>
    <row r="62" spans="1:27" ht="12.75">
      <c r="A62" s="3">
        <v>25</v>
      </c>
      <c r="B62" s="12">
        <v>25</v>
      </c>
      <c r="C62" s="55">
        <f t="shared" si="3"/>
        <v>20</v>
      </c>
      <c r="D62" s="25">
        <f t="shared" si="17"/>
        <v>1000</v>
      </c>
      <c r="E62" s="56">
        <f t="shared" si="7"/>
        <v>46</v>
      </c>
      <c r="F62" s="25">
        <f t="shared" si="18"/>
        <v>954</v>
      </c>
      <c r="G62" s="90">
        <v>18000</v>
      </c>
      <c r="H62" s="80">
        <f t="shared" si="19"/>
        <v>14400</v>
      </c>
      <c r="I62" s="113">
        <f t="shared" si="9"/>
        <v>86400</v>
      </c>
      <c r="J62" s="58">
        <f t="shared" si="10"/>
        <v>0</v>
      </c>
      <c r="K62" s="64">
        <f t="shared" si="20"/>
        <v>86400</v>
      </c>
      <c r="L62" s="15">
        <f t="shared" si="12"/>
        <v>87354</v>
      </c>
      <c r="M62" s="18">
        <f t="shared" si="21"/>
        <v>12189.452625906377</v>
      </c>
      <c r="N62" s="18">
        <f t="shared" si="22"/>
        <v>0</v>
      </c>
      <c r="O62" s="106"/>
      <c r="P62" s="24">
        <f t="shared" si="23"/>
        <v>75164.54737409363</v>
      </c>
      <c r="Q62" s="3">
        <v>25</v>
      </c>
      <c r="R62" s="24">
        <f t="shared" si="24"/>
        <v>3785772.2447834555</v>
      </c>
      <c r="S62" s="46">
        <v>0.0863</v>
      </c>
      <c r="T62" s="38">
        <f t="shared" si="25"/>
        <v>7170.697819488532</v>
      </c>
      <c r="U62" s="3">
        <v>25</v>
      </c>
      <c r="V62" s="91">
        <f t="shared" si="26"/>
        <v>1486141.2496505422</v>
      </c>
      <c r="W62" s="46">
        <v>0.0537</v>
      </c>
      <c r="X62" s="98">
        <f>P62*W62</f>
        <v>4036.3361939888277</v>
      </c>
      <c r="Y62" s="3">
        <v>25</v>
      </c>
      <c r="Z62" s="98">
        <f t="shared" si="28"/>
        <v>770900.7785348174</v>
      </c>
      <c r="AA62" s="100">
        <f t="shared" si="29"/>
        <v>715240.4711157248</v>
      </c>
    </row>
    <row r="63" spans="1:27" ht="13.5" thickBot="1">
      <c r="A63" s="3"/>
      <c r="B63" s="12"/>
      <c r="C63" s="55"/>
      <c r="D63" s="25"/>
      <c r="E63" s="56"/>
      <c r="F63" s="25"/>
      <c r="G63" s="90"/>
      <c r="H63" s="80"/>
      <c r="I63" s="36"/>
      <c r="J63" s="58"/>
      <c r="K63" s="64"/>
      <c r="L63" s="15"/>
      <c r="M63" s="18"/>
      <c r="N63" s="18"/>
      <c r="O63" s="106" t="s">
        <v>75</v>
      </c>
      <c r="P63" s="24"/>
      <c r="Q63" s="3"/>
      <c r="R63" s="24"/>
      <c r="S63" s="42"/>
      <c r="T63" s="38"/>
      <c r="U63" s="3"/>
      <c r="V63" s="91"/>
      <c r="W63" s="46"/>
      <c r="X63" s="98"/>
      <c r="Y63" s="3"/>
      <c r="Z63" s="98"/>
      <c r="AA63" s="100"/>
    </row>
    <row r="64" spans="1:26" s="27" customFormat="1" ht="14.25" thickBot="1">
      <c r="A64" s="76" t="s">
        <v>27</v>
      </c>
      <c r="B64" s="28">
        <f>SUM(B36:B62)</f>
        <v>9101</v>
      </c>
      <c r="C64" s="28">
        <f>SUM(C36:C62)</f>
        <v>7280.799999999999</v>
      </c>
      <c r="D64" s="27">
        <f>SUM(D36:D62)</f>
        <v>364040</v>
      </c>
      <c r="E64" s="57">
        <f aca="true" t="shared" si="30" ref="E64:N64">SUM(E38:E62)</f>
        <v>16745.840000000004</v>
      </c>
      <c r="F64" s="44">
        <f t="shared" si="30"/>
        <v>347294.16</v>
      </c>
      <c r="G64" s="70">
        <f t="shared" si="30"/>
        <v>1104086</v>
      </c>
      <c r="H64" s="83">
        <f t="shared" si="30"/>
        <v>883268.8000000003</v>
      </c>
      <c r="I64" s="43">
        <f t="shared" si="30"/>
        <v>5299612.8</v>
      </c>
      <c r="J64" s="59">
        <f t="shared" si="30"/>
        <v>0</v>
      </c>
      <c r="K64" s="44">
        <f t="shared" si="30"/>
        <v>5299612.8</v>
      </c>
      <c r="L64" s="44">
        <f t="shared" si="30"/>
        <v>5646906.960000001</v>
      </c>
      <c r="M64" s="44">
        <f t="shared" si="30"/>
        <v>271134.7152165443</v>
      </c>
      <c r="N64" s="44">
        <f t="shared" si="30"/>
        <v>0</v>
      </c>
      <c r="O64" s="75">
        <f>SUM(O36:O62)</f>
        <v>1590000</v>
      </c>
      <c r="P64" s="75">
        <f>SUM(P36:P62)</f>
        <v>3785772.2447834555</v>
      </c>
      <c r="Q64" s="26"/>
      <c r="S64" s="40" t="s">
        <v>56</v>
      </c>
      <c r="T64" s="26"/>
      <c r="U64" s="26"/>
      <c r="V64" s="37"/>
      <c r="W64" s="40" t="s">
        <v>69</v>
      </c>
      <c r="X64" s="76"/>
      <c r="Y64" s="76"/>
      <c r="Z64" s="76"/>
    </row>
    <row r="65" ht="12.75">
      <c r="O65" s="109"/>
    </row>
    <row r="66" spans="2:10" ht="12.75">
      <c r="B66" s="68" t="s">
        <v>54</v>
      </c>
      <c r="C66" s="65">
        <f>C64*6+H64</f>
        <v>926953.6000000003</v>
      </c>
      <c r="D66" s="69" t="s">
        <v>53</v>
      </c>
      <c r="E66" s="101">
        <f>O64</f>
        <v>1590000</v>
      </c>
      <c r="F66" s="66" t="s">
        <v>55</v>
      </c>
      <c r="I66" s="88">
        <f>E66/C66</f>
        <v>1.715296213316394</v>
      </c>
      <c r="J66" s="67" t="s">
        <v>58</v>
      </c>
    </row>
    <row r="68" spans="3:4" ht="12.75">
      <c r="C68" s="68" t="s">
        <v>62</v>
      </c>
      <c r="D68" s="87">
        <f>V62/O64</f>
        <v>0.934680031226756</v>
      </c>
    </row>
  </sheetData>
  <printOptions/>
  <pageMargins left="0.08" right="0.14" top="0.25" bottom="0.25" header="0.5" footer="0.5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2"/>
  <sheetViews>
    <sheetView workbookViewId="0" topLeftCell="B1">
      <selection activeCell="F43" sqref="F43"/>
    </sheetView>
  </sheetViews>
  <sheetFormatPr defaultColWidth="9.140625" defaultRowHeight="12.75"/>
  <cols>
    <col min="1" max="2" width="9.140625" style="79" customWidth="1"/>
    <col min="3" max="3" width="11.28125" style="79" bestFit="1" customWidth="1"/>
    <col min="4" max="4" width="10.28125" style="9" bestFit="1" customWidth="1"/>
    <col min="5" max="7" width="9.140625" style="79" customWidth="1"/>
    <col min="8" max="8" width="29.421875" style="95" customWidth="1"/>
    <col min="9" max="9" width="22.00390625" style="95" customWidth="1"/>
    <col min="10" max="10" width="20.28125" style="95" customWidth="1"/>
    <col min="11" max="16384" width="9.140625" style="79" customWidth="1"/>
  </cols>
  <sheetData>
    <row r="1" spans="2:6" ht="12.75">
      <c r="B1" s="14"/>
      <c r="C1" s="93"/>
      <c r="D1" s="2">
        <v>168969</v>
      </c>
      <c r="E1" s="2">
        <v>1263</v>
      </c>
      <c r="F1" s="2">
        <v>10742</v>
      </c>
    </row>
    <row r="2" spans="2:7" ht="12.75">
      <c r="B2" s="78"/>
      <c r="C2" s="94"/>
      <c r="D2" s="2">
        <v>92617</v>
      </c>
      <c r="E2" s="2">
        <v>1130</v>
      </c>
      <c r="F2" s="2">
        <v>3116</v>
      </c>
      <c r="G2" s="3"/>
    </row>
    <row r="3" spans="2:7" ht="12.75">
      <c r="B3" s="78"/>
      <c r="C3" s="93"/>
      <c r="D3" s="2">
        <v>72360</v>
      </c>
      <c r="E3" s="2">
        <v>406</v>
      </c>
      <c r="F3" s="2">
        <v>3044</v>
      </c>
      <c r="G3" s="3"/>
    </row>
    <row r="4" spans="2:7" ht="12.75">
      <c r="B4" s="78"/>
      <c r="C4" s="92"/>
      <c r="D4" s="2">
        <v>50245</v>
      </c>
      <c r="E4" s="2">
        <v>498</v>
      </c>
      <c r="F4" s="2">
        <v>1538</v>
      </c>
      <c r="G4" s="3"/>
    </row>
    <row r="5" spans="2:7" ht="12.75">
      <c r="B5" s="78"/>
      <c r="C5" s="14"/>
      <c r="D5" s="2">
        <v>40691</v>
      </c>
      <c r="E5" s="2">
        <v>489</v>
      </c>
      <c r="F5" s="2">
        <v>2639</v>
      </c>
      <c r="G5" s="3"/>
    </row>
    <row r="6" spans="2:7" ht="12.75">
      <c r="B6" s="78"/>
      <c r="C6" s="14"/>
      <c r="D6" s="2">
        <v>67817</v>
      </c>
      <c r="E6" s="2">
        <v>664</v>
      </c>
      <c r="F6" s="2">
        <v>1693</v>
      </c>
      <c r="G6" s="3"/>
    </row>
    <row r="7" spans="2:7" ht="12.75">
      <c r="B7" s="78"/>
      <c r="C7" s="14"/>
      <c r="D7" s="2">
        <v>50495</v>
      </c>
      <c r="E7" s="2">
        <v>265</v>
      </c>
      <c r="F7" s="2">
        <v>1830</v>
      </c>
      <c r="G7" s="3"/>
    </row>
    <row r="8" spans="2:7" ht="12.75">
      <c r="B8" s="78"/>
      <c r="C8" s="14"/>
      <c r="D8" s="2">
        <v>47407</v>
      </c>
      <c r="E8" s="2">
        <v>277</v>
      </c>
      <c r="F8" s="2">
        <v>3043</v>
      </c>
      <c r="G8" s="3"/>
    </row>
    <row r="9" spans="2:7" ht="12.75">
      <c r="B9" s="78"/>
      <c r="C9" s="14"/>
      <c r="D9" s="2">
        <v>53028</v>
      </c>
      <c r="E9" s="2">
        <v>416</v>
      </c>
      <c r="F9" s="2">
        <v>3702</v>
      </c>
      <c r="G9" s="3"/>
    </row>
    <row r="10" spans="2:7" ht="12.75">
      <c r="B10" s="14"/>
      <c r="C10" s="14"/>
      <c r="D10" s="2">
        <v>34418</v>
      </c>
      <c r="E10" s="2">
        <v>281</v>
      </c>
      <c r="F10" s="2">
        <v>2377</v>
      </c>
      <c r="G10" s="3"/>
    </row>
    <row r="11" spans="2:7" ht="12.75">
      <c r="B11" s="14"/>
      <c r="C11" s="14"/>
      <c r="D11" s="2">
        <v>37516</v>
      </c>
      <c r="E11" s="2">
        <v>246</v>
      </c>
      <c r="F11" s="2">
        <v>1341</v>
      </c>
      <c r="G11" s="3"/>
    </row>
    <row r="12" spans="2:7" ht="12.75">
      <c r="B12" s="14"/>
      <c r="C12" s="14"/>
      <c r="D12" s="2">
        <v>43953</v>
      </c>
      <c r="E12" s="2">
        <v>554</v>
      </c>
      <c r="F12" s="2">
        <v>5359</v>
      </c>
      <c r="G12" s="3"/>
    </row>
    <row r="13" spans="2:7" ht="12.75">
      <c r="B13" s="14"/>
      <c r="C13" s="14"/>
      <c r="D13" s="2">
        <v>42679</v>
      </c>
      <c r="E13" s="2">
        <v>189</v>
      </c>
      <c r="F13" s="2">
        <v>615</v>
      </c>
      <c r="G13" s="3"/>
    </row>
    <row r="14" spans="2:7" ht="12.75">
      <c r="B14" s="14"/>
      <c r="C14" s="14"/>
      <c r="D14" s="2">
        <v>29418</v>
      </c>
      <c r="E14" s="2">
        <v>350</v>
      </c>
      <c r="F14" s="2">
        <v>1134</v>
      </c>
      <c r="G14" s="3"/>
    </row>
    <row r="15" spans="2:7" ht="12.75">
      <c r="B15" s="14"/>
      <c r="C15" s="14"/>
      <c r="D15" s="2">
        <v>24153</v>
      </c>
      <c r="E15" s="2">
        <v>350</v>
      </c>
      <c r="F15" s="2">
        <v>3529</v>
      </c>
      <c r="G15" s="3"/>
    </row>
    <row r="16" spans="4:7" ht="12.75">
      <c r="D16" s="2">
        <v>16600</v>
      </c>
      <c r="E16" s="2">
        <v>250</v>
      </c>
      <c r="F16" s="2">
        <v>759</v>
      </c>
      <c r="G16" s="3"/>
    </row>
    <row r="17" spans="4:7" ht="12.75">
      <c r="D17" s="2">
        <v>17996</v>
      </c>
      <c r="E17" s="2">
        <v>150</v>
      </c>
      <c r="F17" s="2">
        <v>237</v>
      </c>
      <c r="G17" s="3"/>
    </row>
    <row r="18" spans="4:13" ht="12.75">
      <c r="D18" s="2">
        <v>20378</v>
      </c>
      <c r="E18" s="2">
        <v>150</v>
      </c>
      <c r="F18" s="2">
        <v>3442</v>
      </c>
      <c r="G18" s="3"/>
      <c r="J18" s="111"/>
      <c r="K18" s="112"/>
      <c r="L18" s="112"/>
      <c r="M18" s="112"/>
    </row>
    <row r="19" spans="4:13" ht="12.75">
      <c r="D19" s="2">
        <v>39583</v>
      </c>
      <c r="E19" s="2">
        <v>430</v>
      </c>
      <c r="F19" s="2">
        <v>5086</v>
      </c>
      <c r="G19" s="3"/>
      <c r="J19" s="111"/>
      <c r="K19" s="112"/>
      <c r="L19" s="112"/>
      <c r="M19" s="112"/>
    </row>
    <row r="20" spans="4:13" ht="12.75">
      <c r="D20" s="2">
        <v>37506</v>
      </c>
      <c r="E20" s="2">
        <v>369</v>
      </c>
      <c r="F20" s="2">
        <v>919</v>
      </c>
      <c r="G20" s="3"/>
      <c r="J20" s="111"/>
      <c r="K20" s="112"/>
      <c r="L20" s="112"/>
      <c r="M20" s="112"/>
    </row>
    <row r="21" spans="4:13" ht="12.75">
      <c r="D21" s="2">
        <v>29857</v>
      </c>
      <c r="E21" s="2">
        <v>124</v>
      </c>
      <c r="F21" s="2">
        <v>1</v>
      </c>
      <c r="G21" s="3"/>
      <c r="J21" s="111"/>
      <c r="K21" s="112"/>
      <c r="L21" s="112"/>
      <c r="M21" s="112"/>
    </row>
    <row r="22" spans="4:13" ht="12.75">
      <c r="D22" s="2">
        <v>25200</v>
      </c>
      <c r="E22" s="2">
        <v>100</v>
      </c>
      <c r="F22" s="2">
        <v>1</v>
      </c>
      <c r="G22" s="3"/>
      <c r="J22" s="111"/>
      <c r="K22" s="112"/>
      <c r="L22" s="112"/>
      <c r="M22" s="112"/>
    </row>
    <row r="23" spans="4:13" ht="12.75">
      <c r="D23" s="2">
        <v>22800</v>
      </c>
      <c r="E23" s="2">
        <v>75</v>
      </c>
      <c r="F23" s="2">
        <v>1</v>
      </c>
      <c r="G23" s="3"/>
      <c r="J23" s="111"/>
      <c r="K23" s="112"/>
      <c r="L23" s="112"/>
      <c r="M23" s="112"/>
    </row>
    <row r="24" spans="4:13" ht="12.75">
      <c r="D24" s="2">
        <v>20400</v>
      </c>
      <c r="E24" s="2">
        <v>50</v>
      </c>
      <c r="F24" s="2">
        <v>1</v>
      </c>
      <c r="H24" s="79"/>
      <c r="I24" s="79"/>
      <c r="J24" s="112"/>
      <c r="K24" s="112"/>
      <c r="L24" s="112"/>
      <c r="M24" s="112"/>
    </row>
    <row r="25" spans="4:13" ht="13.5" thickBot="1">
      <c r="D25" s="103">
        <v>18000</v>
      </c>
      <c r="E25" s="103">
        <v>25</v>
      </c>
      <c r="F25" s="103">
        <v>1</v>
      </c>
      <c r="J25" s="111"/>
      <c r="K25" s="112"/>
      <c r="L25" s="112"/>
      <c r="M25" s="112"/>
    </row>
    <row r="26" spans="10:13" ht="13.5" thickTop="1">
      <c r="J26" s="111"/>
      <c r="K26" s="112"/>
      <c r="L26" s="112"/>
      <c r="M26" s="112"/>
    </row>
    <row r="27" spans="10:13" ht="12.75">
      <c r="J27" s="111"/>
      <c r="K27" s="112"/>
      <c r="L27" s="112"/>
      <c r="M27" s="112"/>
    </row>
    <row r="28" spans="10:13" ht="12.75">
      <c r="J28" s="111"/>
      <c r="K28" s="112"/>
      <c r="L28" s="112"/>
      <c r="M28" s="112"/>
    </row>
    <row r="29" spans="10:13" ht="12.75">
      <c r="J29" s="111"/>
      <c r="K29" s="112"/>
      <c r="L29" s="112"/>
      <c r="M29" s="112"/>
    </row>
    <row r="30" spans="10:13" ht="12.75">
      <c r="J30" s="111"/>
      <c r="K30" s="112"/>
      <c r="L30" s="112"/>
      <c r="M30" s="112"/>
    </row>
    <row r="31" spans="10:13" ht="12.75">
      <c r="J31" s="111"/>
      <c r="K31" s="112"/>
      <c r="L31" s="112"/>
      <c r="M31" s="112"/>
    </row>
    <row r="32" spans="10:13" ht="12.75">
      <c r="J32" s="111"/>
      <c r="K32" s="112"/>
      <c r="L32" s="112"/>
      <c r="M32" s="1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A20"/>
    </sheetView>
  </sheetViews>
  <sheetFormatPr defaultColWidth="9.140625" defaultRowHeight="12.75"/>
  <cols>
    <col min="1" max="16384" width="9.140625" style="46" customWidth="1"/>
  </cols>
  <sheetData>
    <row r="1" spans="1:11" ht="11.25">
      <c r="A1" s="42">
        <v>0.9512</v>
      </c>
      <c r="B1" s="46">
        <v>0.9277</v>
      </c>
      <c r="C1" s="46">
        <v>0.9048</v>
      </c>
      <c r="D1" s="46">
        <v>0.8607</v>
      </c>
      <c r="E1" s="46">
        <v>0.8187</v>
      </c>
      <c r="F1" s="46">
        <v>0.7788</v>
      </c>
      <c r="G1" s="46">
        <v>0.7408</v>
      </c>
      <c r="H1" s="46">
        <v>0.7047</v>
      </c>
      <c r="I1" s="46">
        <v>0.6703</v>
      </c>
      <c r="J1" s="46">
        <v>0.6376</v>
      </c>
      <c r="K1" s="46">
        <v>0.6065</v>
      </c>
    </row>
    <row r="2" spans="1:11" ht="11.25">
      <c r="A2" s="42">
        <v>0.8607</v>
      </c>
      <c r="B2" s="46">
        <v>0.7985</v>
      </c>
      <c r="C2" s="46">
        <v>0.7408</v>
      </c>
      <c r="D2" s="46">
        <v>0.6376</v>
      </c>
      <c r="E2" s="46">
        <v>0.5488</v>
      </c>
      <c r="F2" s="46">
        <v>0.4724</v>
      </c>
      <c r="G2" s="46">
        <v>0.4066</v>
      </c>
      <c r="H2" s="46">
        <v>0.3499</v>
      </c>
      <c r="I2" s="46">
        <v>0.3012</v>
      </c>
      <c r="J2" s="46">
        <v>0.2592</v>
      </c>
      <c r="K2" s="46">
        <v>0.2231</v>
      </c>
    </row>
    <row r="3" spans="1:11" ht="11.25">
      <c r="A3" s="42">
        <v>0.7788</v>
      </c>
      <c r="B3" s="46">
        <v>0.6873</v>
      </c>
      <c r="C3" s="46">
        <v>0.6065</v>
      </c>
      <c r="D3" s="46">
        <v>0.4724</v>
      </c>
      <c r="E3" s="46">
        <v>0.3679</v>
      </c>
      <c r="F3" s="46">
        <v>0.2865</v>
      </c>
      <c r="G3" s="46">
        <v>0.2231</v>
      </c>
      <c r="H3" s="46">
        <v>0.1738</v>
      </c>
      <c r="I3" s="46">
        <v>0.1353</v>
      </c>
      <c r="J3" s="46">
        <v>0.1054</v>
      </c>
      <c r="K3" s="46">
        <v>0.0821</v>
      </c>
    </row>
    <row r="4" spans="1:11" ht="11.25">
      <c r="A4" s="42">
        <v>0.7047</v>
      </c>
      <c r="B4" s="46">
        <v>0.5916</v>
      </c>
      <c r="C4" s="46">
        <v>0.4966</v>
      </c>
      <c r="D4" s="46">
        <v>0.3499</v>
      </c>
      <c r="E4" s="46">
        <v>0.2466</v>
      </c>
      <c r="F4" s="46">
        <v>0.1738</v>
      </c>
      <c r="G4" s="46">
        <v>0.1225</v>
      </c>
      <c r="H4" s="46">
        <v>0.0863</v>
      </c>
      <c r="I4" s="46">
        <v>0.0608</v>
      </c>
      <c r="J4" s="46">
        <v>0.0429</v>
      </c>
      <c r="K4" s="46">
        <v>0.0302</v>
      </c>
    </row>
    <row r="5" spans="1:11" ht="11.25">
      <c r="A5" s="42">
        <v>0.6376</v>
      </c>
      <c r="B5" s="46">
        <v>0.5092</v>
      </c>
      <c r="C5" s="46">
        <v>0.4066</v>
      </c>
      <c r="D5" s="46">
        <v>0.2592</v>
      </c>
      <c r="E5" s="46">
        <v>0.1653</v>
      </c>
      <c r="F5" s="46">
        <v>0.1054</v>
      </c>
      <c r="G5" s="46">
        <v>0.0672</v>
      </c>
      <c r="H5" s="46">
        <v>0.0429</v>
      </c>
      <c r="I5" s="46">
        <v>0.0273</v>
      </c>
      <c r="J5" s="46">
        <v>0.0174</v>
      </c>
      <c r="K5" s="46">
        <v>0.0111</v>
      </c>
    </row>
    <row r="6" spans="1:11" ht="11.25">
      <c r="A6" s="42">
        <v>0.5769</v>
      </c>
      <c r="B6" s="46">
        <v>0.4382</v>
      </c>
      <c r="C6" s="46">
        <v>0.03329</v>
      </c>
      <c r="D6" s="46">
        <v>0.192</v>
      </c>
      <c r="E6" s="46">
        <v>0.1108</v>
      </c>
      <c r="F6" s="46">
        <v>0.0639</v>
      </c>
      <c r="G6" s="46">
        <v>0.0369</v>
      </c>
      <c r="H6" s="46">
        <v>0.0213</v>
      </c>
      <c r="I6" s="46">
        <v>0.0123</v>
      </c>
      <c r="J6" s="46">
        <v>0.0071</v>
      </c>
      <c r="K6" s="46">
        <v>0.0111</v>
      </c>
    </row>
    <row r="7" spans="1:11" ht="11.25">
      <c r="A7" s="42">
        <v>0.522</v>
      </c>
      <c r="B7" s="46">
        <v>0.3772</v>
      </c>
      <c r="C7" s="46">
        <v>0.2725</v>
      </c>
      <c r="D7" s="46">
        <v>0.1423</v>
      </c>
      <c r="E7" s="46">
        <v>0.0743</v>
      </c>
      <c r="F7" s="46">
        <v>0.0388</v>
      </c>
      <c r="G7" s="46">
        <v>0.0202</v>
      </c>
      <c r="H7" s="46">
        <v>0.0106</v>
      </c>
      <c r="I7" s="46">
        <v>0.0055</v>
      </c>
      <c r="J7" s="46">
        <v>0.0029</v>
      </c>
      <c r="K7" s="46">
        <v>0.0041</v>
      </c>
    </row>
    <row r="8" spans="1:11" ht="11.25">
      <c r="A8" s="42">
        <v>0.4724</v>
      </c>
      <c r="B8" s="46">
        <v>0.3247</v>
      </c>
      <c r="C8" s="46">
        <v>0.2231</v>
      </c>
      <c r="D8" s="46">
        <v>0.1054</v>
      </c>
      <c r="E8" s="46">
        <v>0.0498</v>
      </c>
      <c r="F8" s="46">
        <v>0.0235</v>
      </c>
      <c r="G8" s="46">
        <v>0.0111</v>
      </c>
      <c r="H8" s="46">
        <v>0.0052</v>
      </c>
      <c r="I8" s="46">
        <v>0.0025</v>
      </c>
      <c r="J8" s="46">
        <v>0.0012</v>
      </c>
      <c r="K8" s="46">
        <v>0.0015</v>
      </c>
    </row>
    <row r="9" spans="1:11" ht="11.25">
      <c r="A9" s="42">
        <v>0.4274</v>
      </c>
      <c r="B9" s="46">
        <v>0.2794</v>
      </c>
      <c r="C9" s="46">
        <v>0.1827</v>
      </c>
      <c r="D9" s="46">
        <v>0.0781</v>
      </c>
      <c r="E9" s="46">
        <v>0.0334</v>
      </c>
      <c r="F9" s="46">
        <v>0.0143</v>
      </c>
      <c r="G9" s="46">
        <v>0.0061</v>
      </c>
      <c r="H9" s="46">
        <v>0.0026</v>
      </c>
      <c r="I9" s="46">
        <v>0.0011</v>
      </c>
      <c r="J9" s="46">
        <v>0.0005</v>
      </c>
      <c r="K9" s="46">
        <v>0.0006</v>
      </c>
    </row>
    <row r="10" spans="1:11" ht="11.25">
      <c r="A10" s="42">
        <v>0.3867</v>
      </c>
      <c r="B10" s="46">
        <v>0.2405</v>
      </c>
      <c r="C10" s="46">
        <v>0.1496</v>
      </c>
      <c r="D10" s="46">
        <v>0.0578</v>
      </c>
      <c r="E10" s="46">
        <v>0.0224</v>
      </c>
      <c r="F10" s="46">
        <v>0.0087</v>
      </c>
      <c r="G10" s="46">
        <v>0.0033</v>
      </c>
      <c r="H10" s="46">
        <v>0.0013</v>
      </c>
      <c r="I10" s="46">
        <v>0.0005</v>
      </c>
      <c r="J10" s="46">
        <v>0.0002</v>
      </c>
      <c r="K10" s="46">
        <v>0.0002</v>
      </c>
    </row>
    <row r="11" spans="1:11" ht="11.25">
      <c r="A11" s="42">
        <v>0.3499</v>
      </c>
      <c r="B11" s="46">
        <v>0.207</v>
      </c>
      <c r="C11" s="46">
        <v>0.1225</v>
      </c>
      <c r="D11" s="46">
        <v>0.0429</v>
      </c>
      <c r="E11" s="46">
        <v>0.015</v>
      </c>
      <c r="F11" s="46">
        <v>0.0052</v>
      </c>
      <c r="G11" s="46">
        <v>0.0018</v>
      </c>
      <c r="H11" s="46">
        <v>0.0006</v>
      </c>
      <c r="I11" s="46">
        <v>0.0002</v>
      </c>
      <c r="J11" s="46">
        <v>0.0001</v>
      </c>
      <c r="K11" s="46">
        <v>0.0001</v>
      </c>
    </row>
    <row r="12" spans="1:11" ht="11.25">
      <c r="A12" s="42">
        <v>0.3166</v>
      </c>
      <c r="B12" s="46">
        <v>0.1782</v>
      </c>
      <c r="C12" s="46">
        <v>0.1003</v>
      </c>
      <c r="D12" s="46">
        <v>0.0317</v>
      </c>
      <c r="E12" s="46">
        <v>0.0101</v>
      </c>
      <c r="F12" s="46">
        <v>0.0032</v>
      </c>
      <c r="G12" s="46">
        <v>0.01</v>
      </c>
      <c r="H12" s="46">
        <v>0.0003</v>
      </c>
      <c r="I12" s="46">
        <v>0.0001</v>
      </c>
      <c r="J12" s="46">
        <v>0</v>
      </c>
      <c r="K12" s="46">
        <v>0</v>
      </c>
    </row>
    <row r="13" spans="1:11" ht="11.25">
      <c r="A13" s="42">
        <v>0.2865</v>
      </c>
      <c r="B13" s="46">
        <v>0.1534</v>
      </c>
      <c r="C13" s="46">
        <v>0.0821</v>
      </c>
      <c r="D13" s="46">
        <v>0.0235</v>
      </c>
      <c r="E13" s="46">
        <v>0.0067</v>
      </c>
      <c r="F13" s="46">
        <v>0.0019</v>
      </c>
      <c r="G13" s="46">
        <v>0.0006</v>
      </c>
      <c r="H13" s="46">
        <v>0.0002</v>
      </c>
      <c r="I13" s="46">
        <v>0</v>
      </c>
      <c r="J13" s="46">
        <v>0</v>
      </c>
      <c r="K13" s="46">
        <v>0</v>
      </c>
    </row>
    <row r="14" spans="1:11" ht="11.25">
      <c r="A14" s="42">
        <v>0.2592</v>
      </c>
      <c r="B14" s="46">
        <v>0.132</v>
      </c>
      <c r="C14" s="46">
        <v>0.0672</v>
      </c>
      <c r="D14" s="46">
        <v>0.0174</v>
      </c>
      <c r="E14" s="46">
        <v>0.0045</v>
      </c>
      <c r="F14" s="46">
        <v>0.0012</v>
      </c>
      <c r="G14" s="46">
        <v>0.0003</v>
      </c>
      <c r="H14" s="46">
        <v>0.0001</v>
      </c>
      <c r="I14" s="46">
        <v>0</v>
      </c>
      <c r="J14" s="46">
        <v>0</v>
      </c>
      <c r="K14" s="46">
        <v>0</v>
      </c>
    </row>
    <row r="15" spans="1:11" ht="11.25">
      <c r="A15" s="42">
        <v>0.2346</v>
      </c>
      <c r="B15" s="46">
        <v>0.1136</v>
      </c>
      <c r="C15" s="46">
        <v>0.055</v>
      </c>
      <c r="D15" s="46">
        <v>0.0129</v>
      </c>
      <c r="E15" s="46">
        <v>0.003</v>
      </c>
      <c r="F15" s="46">
        <v>0.0007</v>
      </c>
      <c r="G15" s="46">
        <v>0.0002</v>
      </c>
      <c r="H15" s="46">
        <v>0</v>
      </c>
      <c r="I15" s="46">
        <v>0</v>
      </c>
      <c r="J15" s="46">
        <v>0</v>
      </c>
      <c r="K15" s="46">
        <v>0</v>
      </c>
    </row>
    <row r="16" spans="1:11" ht="11.25">
      <c r="A16" s="42">
        <v>0.2122</v>
      </c>
      <c r="B16" s="46">
        <v>0.0978</v>
      </c>
      <c r="C16" s="46">
        <v>0.045</v>
      </c>
      <c r="D16" s="46">
        <v>0.0096</v>
      </c>
      <c r="E16" s="46">
        <v>0.002</v>
      </c>
      <c r="F16" s="46">
        <v>0.0004</v>
      </c>
      <c r="G16" s="46">
        <v>0.0001</v>
      </c>
      <c r="H16" s="46">
        <v>0</v>
      </c>
      <c r="I16" s="46">
        <v>0</v>
      </c>
      <c r="J16" s="46">
        <v>0</v>
      </c>
      <c r="K16" s="46">
        <v>0</v>
      </c>
    </row>
    <row r="17" spans="1:11" ht="11.25">
      <c r="A17" s="42">
        <v>0.192</v>
      </c>
      <c r="B17" s="46">
        <v>0.0842</v>
      </c>
      <c r="C17" s="46">
        <v>0.0369</v>
      </c>
      <c r="D17" s="46">
        <v>0.0071</v>
      </c>
      <c r="E17" s="46">
        <v>0.0014</v>
      </c>
      <c r="F17" s="46">
        <v>0.0003</v>
      </c>
      <c r="G17" s="46">
        <v>0.0001</v>
      </c>
      <c r="H17" s="46">
        <v>0</v>
      </c>
      <c r="I17" s="46">
        <v>0</v>
      </c>
      <c r="J17" s="46">
        <v>0</v>
      </c>
      <c r="K17" s="46">
        <v>0</v>
      </c>
    </row>
    <row r="18" spans="1:11" ht="11.25">
      <c r="A18" s="42">
        <v>0.1738</v>
      </c>
      <c r="B18" s="46">
        <v>0.0724</v>
      </c>
      <c r="C18" s="46">
        <v>0.0302</v>
      </c>
      <c r="D18" s="46">
        <v>0.0052</v>
      </c>
      <c r="E18" s="46">
        <v>0.0009</v>
      </c>
      <c r="F18" s="46">
        <v>0.0002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11.25">
      <c r="A19" s="42">
        <v>0.1572</v>
      </c>
      <c r="B19" s="46">
        <v>0.0623</v>
      </c>
      <c r="C19" s="46">
        <v>0.0247</v>
      </c>
      <c r="D19" s="46">
        <v>0.0039</v>
      </c>
      <c r="E19" s="46">
        <v>0.0006</v>
      </c>
      <c r="F19" s="46">
        <v>0.0001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1.25">
      <c r="A20" s="42">
        <v>0.1423</v>
      </c>
      <c r="B20" s="46">
        <v>0.0537</v>
      </c>
      <c r="C20" s="46">
        <v>0.0202</v>
      </c>
      <c r="D20" s="46">
        <v>0.0029</v>
      </c>
      <c r="E20" s="46">
        <v>0.0004</v>
      </c>
      <c r="F20" s="46">
        <v>0.0001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s="47" customFormat="1" ht="10.5">
      <c r="A21" s="47" t="s">
        <v>38</v>
      </c>
      <c r="B21" s="47" t="s">
        <v>39</v>
      </c>
      <c r="C21" s="47" t="s">
        <v>40</v>
      </c>
      <c r="D21" s="47" t="s">
        <v>41</v>
      </c>
      <c r="E21" s="47" t="s">
        <v>42</v>
      </c>
      <c r="F21" s="47" t="s">
        <v>43</v>
      </c>
      <c r="G21" s="47" t="s">
        <v>44</v>
      </c>
      <c r="H21" s="47" t="s">
        <v>45</v>
      </c>
      <c r="I21" s="47" t="s">
        <v>46</v>
      </c>
      <c r="J21" s="47" t="s">
        <v>47</v>
      </c>
      <c r="K21" s="47" t="s">
        <v>48</v>
      </c>
    </row>
    <row r="22" spans="1:2" s="50" customFormat="1" ht="11.25">
      <c r="A22" s="48" t="s">
        <v>51</v>
      </c>
      <c r="B22" s="49" t="s">
        <v>49</v>
      </c>
    </row>
    <row r="23" s="49" customFormat="1" ht="11.25">
      <c r="B23" s="49" t="s">
        <v>50</v>
      </c>
    </row>
    <row r="24" s="51" customFormat="1" ht="11.25"/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3"/>
  <sheetViews>
    <sheetView workbookViewId="0" topLeftCell="A103">
      <selection activeCell="I27" sqref="I3:I27"/>
    </sheetView>
  </sheetViews>
  <sheetFormatPr defaultColWidth="9.140625" defaultRowHeight="12.75"/>
  <cols>
    <col min="1" max="6" width="9.140625" style="2" customWidth="1"/>
    <col min="7" max="7" width="11.140625" style="2" bestFit="1" customWidth="1"/>
    <col min="8" max="9" width="9.28125" style="2" bestFit="1" customWidth="1"/>
    <col min="10" max="16384" width="9.140625" style="2" customWidth="1"/>
  </cols>
  <sheetData>
    <row r="1" spans="1:4" ht="11.25">
      <c r="A1" s="2">
        <v>198007</v>
      </c>
      <c r="B1" s="2">
        <v>16486</v>
      </c>
      <c r="C1" s="2">
        <v>0</v>
      </c>
      <c r="D1" s="2">
        <v>1272</v>
      </c>
    </row>
    <row r="2" spans="1:9" ht="11.25">
      <c r="A2" s="2">
        <v>198008</v>
      </c>
      <c r="B2" s="2">
        <v>24886</v>
      </c>
      <c r="C2" s="2">
        <v>0</v>
      </c>
      <c r="D2" s="2">
        <v>1921</v>
      </c>
      <c r="F2" s="2" t="s">
        <v>71</v>
      </c>
      <c r="G2" s="2" t="s">
        <v>72</v>
      </c>
      <c r="H2" s="2" t="s">
        <v>73</v>
      </c>
      <c r="I2" s="2" t="s">
        <v>74</v>
      </c>
    </row>
    <row r="3" spans="1:9" ht="11.25">
      <c r="A3" s="2">
        <v>198009</v>
      </c>
      <c r="B3" s="2">
        <v>19247</v>
      </c>
      <c r="C3" s="2">
        <v>0</v>
      </c>
      <c r="D3" s="2">
        <v>1485</v>
      </c>
      <c r="F3" s="2">
        <v>1</v>
      </c>
      <c r="G3" s="2">
        <v>168969</v>
      </c>
      <c r="H3" s="2">
        <v>1263</v>
      </c>
      <c r="I3" s="2">
        <v>10742</v>
      </c>
    </row>
    <row r="4" spans="1:9" ht="11.25">
      <c r="A4" s="2">
        <v>198010</v>
      </c>
      <c r="B4" s="2">
        <v>18415</v>
      </c>
      <c r="C4" s="2">
        <v>188</v>
      </c>
      <c r="D4" s="2">
        <v>1421</v>
      </c>
      <c r="F4" s="2">
        <v>2</v>
      </c>
      <c r="G4" s="2">
        <v>92617</v>
      </c>
      <c r="H4" s="2">
        <v>1130</v>
      </c>
      <c r="I4" s="2">
        <v>3116</v>
      </c>
    </row>
    <row r="5" spans="1:9" ht="11.25">
      <c r="A5" s="2">
        <v>198011</v>
      </c>
      <c r="B5" s="2">
        <v>14170</v>
      </c>
      <c r="C5" s="2">
        <v>180</v>
      </c>
      <c r="D5" s="2">
        <v>759</v>
      </c>
      <c r="F5" s="2">
        <v>3</v>
      </c>
      <c r="G5" s="2">
        <v>72360</v>
      </c>
      <c r="H5" s="2">
        <v>406</v>
      </c>
      <c r="I5" s="2">
        <v>3044</v>
      </c>
    </row>
    <row r="6" spans="1:9" ht="11.25">
      <c r="A6" s="2">
        <v>198012</v>
      </c>
      <c r="B6" s="2">
        <v>13675</v>
      </c>
      <c r="C6" s="2">
        <v>5</v>
      </c>
      <c r="D6" s="2">
        <v>733</v>
      </c>
      <c r="F6" s="2">
        <v>4</v>
      </c>
      <c r="G6" s="2">
        <v>50245</v>
      </c>
      <c r="H6" s="2">
        <v>498</v>
      </c>
      <c r="I6" s="2">
        <v>1538</v>
      </c>
    </row>
    <row r="7" spans="1:9" ht="11.25">
      <c r="A7" s="2">
        <v>198101</v>
      </c>
      <c r="B7" s="2">
        <v>13083</v>
      </c>
      <c r="C7" s="2">
        <v>161</v>
      </c>
      <c r="D7" s="2">
        <v>701</v>
      </c>
      <c r="F7" s="2">
        <v>5</v>
      </c>
      <c r="G7" s="2">
        <v>40691</v>
      </c>
      <c r="H7" s="2">
        <v>489</v>
      </c>
      <c r="I7" s="2">
        <v>2639</v>
      </c>
    </row>
    <row r="8" spans="1:9" ht="11.25">
      <c r="A8" s="2">
        <v>198102</v>
      </c>
      <c r="B8" s="2">
        <v>10731</v>
      </c>
      <c r="C8" s="2">
        <v>201</v>
      </c>
      <c r="D8" s="2">
        <v>575</v>
      </c>
      <c r="F8" s="2">
        <v>6</v>
      </c>
      <c r="G8" s="2">
        <v>67817</v>
      </c>
      <c r="H8" s="2">
        <v>664</v>
      </c>
      <c r="I8" s="2">
        <v>1693</v>
      </c>
    </row>
    <row r="9" spans="1:9" ht="11.25">
      <c r="A9" s="2">
        <v>198103</v>
      </c>
      <c r="B9" s="2">
        <v>11292</v>
      </c>
      <c r="C9" s="2">
        <v>95</v>
      </c>
      <c r="D9" s="2">
        <v>605</v>
      </c>
      <c r="F9" s="2">
        <v>7</v>
      </c>
      <c r="G9" s="2">
        <v>50495</v>
      </c>
      <c r="H9" s="2">
        <v>265</v>
      </c>
      <c r="I9" s="2">
        <v>1830</v>
      </c>
    </row>
    <row r="10" spans="1:9" ht="11.25">
      <c r="A10" s="2">
        <v>198104</v>
      </c>
      <c r="B10" s="2">
        <v>9821</v>
      </c>
      <c r="C10" s="2">
        <v>240</v>
      </c>
      <c r="D10" s="2">
        <v>526</v>
      </c>
      <c r="F10" s="2">
        <v>8</v>
      </c>
      <c r="G10" s="2">
        <v>47407</v>
      </c>
      <c r="H10" s="2">
        <v>277</v>
      </c>
      <c r="I10" s="2">
        <v>3043</v>
      </c>
    </row>
    <row r="11" spans="1:9" ht="11.25">
      <c r="A11" s="2">
        <v>198105</v>
      </c>
      <c r="B11" s="2">
        <v>10163</v>
      </c>
      <c r="C11" s="2">
        <v>115</v>
      </c>
      <c r="D11" s="2">
        <v>545</v>
      </c>
      <c r="F11" s="2">
        <v>9</v>
      </c>
      <c r="G11" s="2">
        <v>53028</v>
      </c>
      <c r="H11" s="2">
        <v>416</v>
      </c>
      <c r="I11" s="2">
        <v>3702</v>
      </c>
    </row>
    <row r="12" spans="1:9" ht="11.25">
      <c r="A12" s="2">
        <v>198106</v>
      </c>
      <c r="B12" s="2">
        <v>7000</v>
      </c>
      <c r="C12" s="2">
        <v>78</v>
      </c>
      <c r="D12" s="2">
        <v>199</v>
      </c>
      <c r="F12" s="2">
        <v>10</v>
      </c>
      <c r="G12" s="2">
        <v>34418</v>
      </c>
      <c r="H12" s="2">
        <v>281</v>
      </c>
      <c r="I12" s="2">
        <v>2377</v>
      </c>
    </row>
    <row r="13" spans="2:9" ht="11.25">
      <c r="B13" s="102">
        <f>SUM(B1:B12)</f>
        <v>168969</v>
      </c>
      <c r="C13" s="102">
        <f>SUM(C1:C12)</f>
        <v>1263</v>
      </c>
      <c r="D13" s="102">
        <f>SUM(D1:D12)</f>
        <v>10742</v>
      </c>
      <c r="F13" s="2">
        <v>11</v>
      </c>
      <c r="G13" s="2">
        <v>37516</v>
      </c>
      <c r="H13" s="2">
        <v>246</v>
      </c>
      <c r="I13" s="2">
        <v>1341</v>
      </c>
    </row>
    <row r="14" spans="6:9" ht="11.25">
      <c r="F14" s="2">
        <v>12</v>
      </c>
      <c r="G14" s="2">
        <v>43953</v>
      </c>
      <c r="H14" s="2">
        <v>554</v>
      </c>
      <c r="I14" s="2">
        <v>5359</v>
      </c>
    </row>
    <row r="15" spans="1:9" ht="11.25">
      <c r="A15" s="2">
        <v>198107</v>
      </c>
      <c r="B15" s="2">
        <v>8445</v>
      </c>
      <c r="C15" s="2">
        <v>0</v>
      </c>
      <c r="D15" s="2">
        <v>240</v>
      </c>
      <c r="F15" s="2">
        <v>13</v>
      </c>
      <c r="G15" s="2">
        <v>42679</v>
      </c>
      <c r="H15" s="2">
        <v>189</v>
      </c>
      <c r="I15" s="2">
        <v>615</v>
      </c>
    </row>
    <row r="16" spans="1:9" ht="11.25">
      <c r="A16" s="2">
        <v>198108</v>
      </c>
      <c r="B16" s="2">
        <v>9383</v>
      </c>
      <c r="C16" s="2">
        <v>150</v>
      </c>
      <c r="D16" s="2">
        <v>267</v>
      </c>
      <c r="F16" s="2">
        <v>14</v>
      </c>
      <c r="G16" s="2">
        <v>29418</v>
      </c>
      <c r="H16" s="2">
        <v>29</v>
      </c>
      <c r="I16" s="2">
        <v>1134</v>
      </c>
    </row>
    <row r="17" spans="1:9" ht="11.25">
      <c r="A17" s="2">
        <v>198109</v>
      </c>
      <c r="B17" s="2">
        <v>8880</v>
      </c>
      <c r="C17" s="2">
        <v>32</v>
      </c>
      <c r="D17" s="2">
        <v>253</v>
      </c>
      <c r="F17" s="2">
        <v>15</v>
      </c>
      <c r="G17" s="2">
        <v>24153</v>
      </c>
      <c r="H17" s="2">
        <v>0</v>
      </c>
      <c r="I17" s="2">
        <v>3529</v>
      </c>
    </row>
    <row r="18" spans="1:9" ht="11.25">
      <c r="A18" s="2">
        <v>198110</v>
      </c>
      <c r="B18" s="2">
        <v>8855</v>
      </c>
      <c r="C18" s="2">
        <v>99</v>
      </c>
      <c r="D18" s="2">
        <v>252</v>
      </c>
      <c r="F18" s="2">
        <v>16</v>
      </c>
      <c r="G18" s="2">
        <v>16600</v>
      </c>
      <c r="H18" s="2">
        <v>0</v>
      </c>
      <c r="I18" s="2">
        <v>759</v>
      </c>
    </row>
    <row r="19" spans="1:9" ht="11.25">
      <c r="A19" s="2">
        <v>198111</v>
      </c>
      <c r="B19" s="2">
        <v>7636</v>
      </c>
      <c r="C19" s="2">
        <v>78</v>
      </c>
      <c r="D19" s="2">
        <v>280</v>
      </c>
      <c r="F19" s="2">
        <v>17</v>
      </c>
      <c r="G19" s="2">
        <v>17996</v>
      </c>
      <c r="H19" s="2">
        <v>6</v>
      </c>
      <c r="I19" s="2">
        <v>237</v>
      </c>
    </row>
    <row r="20" spans="1:9" ht="11.25">
      <c r="A20" s="2">
        <v>198112</v>
      </c>
      <c r="B20" s="2">
        <v>7311</v>
      </c>
      <c r="C20" s="2">
        <v>90</v>
      </c>
      <c r="D20" s="2">
        <v>268</v>
      </c>
      <c r="F20" s="2">
        <v>18</v>
      </c>
      <c r="G20" s="2">
        <v>20378</v>
      </c>
      <c r="H20" s="2">
        <v>66</v>
      </c>
      <c r="I20" s="2">
        <v>3442</v>
      </c>
    </row>
    <row r="21" spans="1:9" ht="11.25">
      <c r="A21" s="2">
        <v>198201</v>
      </c>
      <c r="B21" s="2">
        <v>7148</v>
      </c>
      <c r="C21" s="2">
        <v>44</v>
      </c>
      <c r="D21" s="2">
        <v>262</v>
      </c>
      <c r="F21" s="2">
        <v>19</v>
      </c>
      <c r="G21" s="2">
        <v>39583</v>
      </c>
      <c r="H21" s="2">
        <v>430</v>
      </c>
      <c r="I21" s="2">
        <v>5086</v>
      </c>
    </row>
    <row r="22" spans="1:9" ht="11.25">
      <c r="A22" s="2">
        <v>198202</v>
      </c>
      <c r="B22" s="2">
        <v>7365</v>
      </c>
      <c r="C22" s="2">
        <v>130</v>
      </c>
      <c r="D22" s="2">
        <v>270</v>
      </c>
      <c r="F22" s="2">
        <v>20</v>
      </c>
      <c r="G22" s="2">
        <v>37506</v>
      </c>
      <c r="H22" s="2">
        <v>369</v>
      </c>
      <c r="I22" s="2">
        <v>919</v>
      </c>
    </row>
    <row r="23" spans="1:9" ht="11.25">
      <c r="A23" s="2">
        <v>198203</v>
      </c>
      <c r="B23" s="2">
        <v>7077</v>
      </c>
      <c r="C23" s="2">
        <v>92</v>
      </c>
      <c r="D23" s="2">
        <v>260</v>
      </c>
      <c r="F23" s="2">
        <v>21</v>
      </c>
      <c r="G23" s="2">
        <v>29857</v>
      </c>
      <c r="H23" s="2">
        <v>124</v>
      </c>
      <c r="I23" s="2">
        <v>0</v>
      </c>
    </row>
    <row r="24" spans="1:9" ht="11.25">
      <c r="A24" s="2">
        <v>198204</v>
      </c>
      <c r="B24" s="2">
        <v>6772</v>
      </c>
      <c r="C24" s="2">
        <v>275</v>
      </c>
      <c r="D24" s="2">
        <v>252</v>
      </c>
      <c r="F24" s="2">
        <v>22</v>
      </c>
      <c r="G24" s="2">
        <v>25200</v>
      </c>
      <c r="H24" s="2">
        <v>100</v>
      </c>
      <c r="I24" s="2">
        <v>0</v>
      </c>
    </row>
    <row r="25" spans="1:9" ht="11.25">
      <c r="A25" s="2">
        <v>198205</v>
      </c>
      <c r="B25" s="2">
        <v>6703</v>
      </c>
      <c r="C25" s="2">
        <v>72</v>
      </c>
      <c r="D25" s="2">
        <v>250</v>
      </c>
      <c r="F25" s="2">
        <v>23</v>
      </c>
      <c r="G25" s="2">
        <v>22800</v>
      </c>
      <c r="H25" s="2">
        <v>75</v>
      </c>
      <c r="I25" s="2">
        <v>0</v>
      </c>
    </row>
    <row r="26" spans="1:9" ht="11.25">
      <c r="A26" s="2">
        <v>198206</v>
      </c>
      <c r="B26" s="2">
        <v>7042</v>
      </c>
      <c r="C26" s="2">
        <v>68</v>
      </c>
      <c r="D26" s="2">
        <v>262</v>
      </c>
      <c r="F26" s="2">
        <v>24</v>
      </c>
      <c r="G26" s="2">
        <v>20400</v>
      </c>
      <c r="H26" s="2">
        <v>50</v>
      </c>
      <c r="I26" s="2">
        <v>0</v>
      </c>
    </row>
    <row r="27" spans="2:9" ht="12" thickBot="1">
      <c r="B27" s="102">
        <f>SUM(B15:B26)</f>
        <v>92617</v>
      </c>
      <c r="C27" s="102">
        <f>SUM(C15:C26)</f>
        <v>1130</v>
      </c>
      <c r="D27" s="102">
        <f>SUM(D15:D26)</f>
        <v>3116</v>
      </c>
      <c r="F27" s="2">
        <v>25</v>
      </c>
      <c r="G27" s="103">
        <v>18000</v>
      </c>
      <c r="H27" s="103">
        <v>25</v>
      </c>
      <c r="I27" s="103">
        <v>0</v>
      </c>
    </row>
    <row r="28" spans="7:9" ht="12" thickTop="1">
      <c r="G28" s="104">
        <f>SUM(G3:G27)</f>
        <v>1104086</v>
      </c>
      <c r="H28" s="104">
        <f>SUM(H3:H27)</f>
        <v>7952</v>
      </c>
      <c r="I28" s="104">
        <f>SUM(I3:I27)</f>
        <v>56145</v>
      </c>
    </row>
    <row r="29" spans="1:9" ht="11.25">
      <c r="A29" s="2">
        <v>198207</v>
      </c>
      <c r="B29" s="2">
        <v>3305</v>
      </c>
      <c r="C29" s="2">
        <v>27</v>
      </c>
      <c r="D29" s="2">
        <v>123</v>
      </c>
      <c r="G29" s="104"/>
      <c r="H29" s="104"/>
      <c r="I29" s="104"/>
    </row>
    <row r="30" spans="1:4" ht="11.25">
      <c r="A30" s="2">
        <v>198208</v>
      </c>
      <c r="B30" s="2">
        <v>6389</v>
      </c>
      <c r="C30" s="2">
        <v>52</v>
      </c>
      <c r="D30" s="2">
        <v>238</v>
      </c>
    </row>
    <row r="31" spans="1:4" ht="11.25">
      <c r="A31" s="2">
        <v>198209</v>
      </c>
      <c r="B31" s="2">
        <v>5561</v>
      </c>
      <c r="C31" s="2">
        <v>4</v>
      </c>
      <c r="D31" s="2">
        <v>207</v>
      </c>
    </row>
    <row r="32" spans="1:4" ht="11.25">
      <c r="A32" s="2">
        <v>198210</v>
      </c>
      <c r="B32" s="2">
        <v>4316</v>
      </c>
      <c r="C32" s="2">
        <v>32</v>
      </c>
      <c r="D32" s="2">
        <v>161</v>
      </c>
    </row>
    <row r="33" spans="1:4" ht="11.25">
      <c r="A33" s="2">
        <v>198211</v>
      </c>
      <c r="B33" s="2">
        <v>32632</v>
      </c>
      <c r="C33" s="2">
        <v>53</v>
      </c>
      <c r="D33" s="2">
        <v>1455</v>
      </c>
    </row>
    <row r="34" spans="1:4" ht="11.25">
      <c r="A34" s="2">
        <v>198212</v>
      </c>
      <c r="B34" s="2">
        <v>7030</v>
      </c>
      <c r="C34" s="2">
        <v>94</v>
      </c>
      <c r="D34" s="2">
        <v>313</v>
      </c>
    </row>
    <row r="35" spans="1:4" ht="11.25">
      <c r="A35" s="2">
        <v>198301</v>
      </c>
      <c r="B35" s="2">
        <v>6087</v>
      </c>
      <c r="C35" s="2">
        <v>47</v>
      </c>
      <c r="D35" s="2">
        <v>271</v>
      </c>
    </row>
    <row r="36" spans="1:4" ht="11.25">
      <c r="A36" s="2">
        <v>198302</v>
      </c>
      <c r="B36" s="2">
        <v>885</v>
      </c>
      <c r="C36" s="2">
        <v>5</v>
      </c>
      <c r="D36" s="2">
        <v>39</v>
      </c>
    </row>
    <row r="37" spans="1:4" ht="11.25">
      <c r="A37" s="2">
        <v>198303</v>
      </c>
      <c r="B37" s="2">
        <v>365</v>
      </c>
      <c r="C37" s="2">
        <v>4</v>
      </c>
      <c r="D37" s="2">
        <v>16</v>
      </c>
    </row>
    <row r="38" spans="1:4" ht="11.25">
      <c r="A38" s="2">
        <v>198304</v>
      </c>
      <c r="B38" s="2">
        <v>1149</v>
      </c>
      <c r="C38" s="2">
        <v>2</v>
      </c>
      <c r="D38" s="2">
        <v>51</v>
      </c>
    </row>
    <row r="39" spans="1:4" ht="11.25">
      <c r="A39" s="2">
        <v>198305</v>
      </c>
      <c r="B39" s="2">
        <v>3109</v>
      </c>
      <c r="C39" s="2">
        <v>59</v>
      </c>
      <c r="D39" s="2">
        <v>138</v>
      </c>
    </row>
    <row r="40" spans="1:4" ht="11.25">
      <c r="A40" s="2">
        <v>198306</v>
      </c>
      <c r="B40" s="2">
        <v>1532</v>
      </c>
      <c r="C40" s="2">
        <v>27</v>
      </c>
      <c r="D40" s="2">
        <v>32</v>
      </c>
    </row>
    <row r="41" spans="2:4" ht="11.25">
      <c r="B41" s="102">
        <f>SUM(B29:B40)</f>
        <v>72360</v>
      </c>
      <c r="C41" s="102">
        <f>SUM(C29:C40)</f>
        <v>406</v>
      </c>
      <c r="D41" s="102">
        <f>SUM(D29:D40)</f>
        <v>3044</v>
      </c>
    </row>
    <row r="43" spans="1:4" ht="11.25">
      <c r="A43" s="2">
        <v>198307</v>
      </c>
      <c r="B43" s="2">
        <v>2632</v>
      </c>
      <c r="C43" s="2">
        <v>39</v>
      </c>
      <c r="D43" s="2">
        <v>56</v>
      </c>
    </row>
    <row r="44" spans="1:4" ht="11.25">
      <c r="A44" s="2">
        <v>198308</v>
      </c>
      <c r="B44" s="2">
        <v>2951</v>
      </c>
      <c r="C44" s="2">
        <v>29</v>
      </c>
      <c r="D44" s="2">
        <v>62</v>
      </c>
    </row>
    <row r="45" spans="1:4" ht="11.25">
      <c r="A45" s="2">
        <v>198309</v>
      </c>
      <c r="B45" s="2">
        <v>3719</v>
      </c>
      <c r="C45" s="2">
        <v>33</v>
      </c>
      <c r="D45" s="2">
        <v>79</v>
      </c>
    </row>
    <row r="46" spans="1:4" ht="11.25">
      <c r="A46" s="2">
        <v>198310</v>
      </c>
      <c r="B46" s="2">
        <v>7691</v>
      </c>
      <c r="C46" s="2">
        <v>73</v>
      </c>
      <c r="D46" s="2">
        <v>264</v>
      </c>
    </row>
    <row r="47" spans="1:4" ht="11.25">
      <c r="A47" s="2">
        <v>198311</v>
      </c>
      <c r="B47" s="2">
        <v>5574</v>
      </c>
      <c r="C47" s="2">
        <v>83</v>
      </c>
      <c r="D47" s="2">
        <v>191</v>
      </c>
    </row>
    <row r="48" spans="1:4" ht="11.25">
      <c r="A48" s="2">
        <v>198312</v>
      </c>
      <c r="B48" s="2">
        <v>6817</v>
      </c>
      <c r="C48" s="2">
        <v>64</v>
      </c>
      <c r="D48" s="2">
        <v>234</v>
      </c>
    </row>
    <row r="49" spans="1:4" ht="11.25">
      <c r="A49" s="2">
        <v>198401</v>
      </c>
      <c r="B49" s="2">
        <v>5900</v>
      </c>
      <c r="C49" s="2">
        <v>58</v>
      </c>
      <c r="D49" s="2">
        <v>202</v>
      </c>
    </row>
    <row r="50" spans="1:4" ht="11.25">
      <c r="A50" s="2">
        <v>198402</v>
      </c>
      <c r="B50" s="2">
        <v>2376</v>
      </c>
      <c r="C50" s="2">
        <v>23</v>
      </c>
      <c r="D50" s="2">
        <v>81</v>
      </c>
    </row>
    <row r="51" spans="1:4" ht="11.25">
      <c r="A51" s="2">
        <v>198403</v>
      </c>
      <c r="B51" s="2">
        <v>5331</v>
      </c>
      <c r="C51" s="2">
        <v>52</v>
      </c>
      <c r="D51" s="2">
        <v>183</v>
      </c>
    </row>
    <row r="52" spans="1:4" ht="11.25">
      <c r="A52" s="2">
        <v>198404</v>
      </c>
      <c r="B52" s="2">
        <v>2987</v>
      </c>
      <c r="C52" s="2">
        <v>28</v>
      </c>
      <c r="D52" s="2">
        <v>77</v>
      </c>
    </row>
    <row r="53" spans="1:4" ht="11.25">
      <c r="A53" s="2">
        <v>198405</v>
      </c>
      <c r="B53" s="2">
        <v>1270</v>
      </c>
      <c r="C53" s="2">
        <v>13</v>
      </c>
      <c r="D53" s="2">
        <v>32</v>
      </c>
    </row>
    <row r="54" spans="1:4" ht="11.25">
      <c r="A54" s="2">
        <v>198406</v>
      </c>
      <c r="B54" s="2">
        <v>2997</v>
      </c>
      <c r="C54" s="2">
        <v>3</v>
      </c>
      <c r="D54" s="2">
        <v>77</v>
      </c>
    </row>
    <row r="55" spans="2:4" ht="11.25">
      <c r="B55" s="102">
        <f>SUM(B43:B54)</f>
        <v>50245</v>
      </c>
      <c r="C55" s="102">
        <f>SUM(C43:C54)</f>
        <v>498</v>
      </c>
      <c r="D55" s="102">
        <f>SUM(D43:D54)</f>
        <v>1538</v>
      </c>
    </row>
    <row r="57" spans="1:4" ht="11.25">
      <c r="A57" s="2">
        <v>198407</v>
      </c>
      <c r="B57" s="2">
        <v>1754</v>
      </c>
      <c r="C57" s="2">
        <v>25</v>
      </c>
      <c r="D57" s="2">
        <v>45</v>
      </c>
    </row>
    <row r="58" spans="1:4" ht="11.25">
      <c r="A58" s="2">
        <v>198408</v>
      </c>
      <c r="B58" s="2">
        <v>2086</v>
      </c>
      <c r="C58" s="2">
        <v>23</v>
      </c>
      <c r="D58" s="2">
        <v>53</v>
      </c>
    </row>
    <row r="59" spans="1:4" ht="11.25">
      <c r="A59" s="2">
        <v>198409</v>
      </c>
      <c r="B59" s="2">
        <v>2281</v>
      </c>
      <c r="C59" s="2">
        <v>35</v>
      </c>
      <c r="D59" s="2">
        <v>58</v>
      </c>
    </row>
    <row r="60" spans="1:4" ht="11.25">
      <c r="A60" s="2">
        <v>198410</v>
      </c>
      <c r="B60" s="2">
        <v>2434</v>
      </c>
      <c r="C60" s="2">
        <v>26</v>
      </c>
      <c r="D60" s="2">
        <v>247</v>
      </c>
    </row>
    <row r="61" spans="1:4" ht="11.25">
      <c r="A61" s="2">
        <v>198411</v>
      </c>
      <c r="B61" s="2">
        <v>2034</v>
      </c>
      <c r="C61" s="2">
        <v>21</v>
      </c>
      <c r="D61" s="2">
        <v>207</v>
      </c>
    </row>
    <row r="62" spans="1:4" ht="11.25">
      <c r="A62" s="2">
        <v>198412</v>
      </c>
      <c r="B62" s="2">
        <v>2586</v>
      </c>
      <c r="C62" s="2">
        <v>30</v>
      </c>
      <c r="D62" s="2">
        <v>263</v>
      </c>
    </row>
    <row r="63" spans="1:4" ht="11.25">
      <c r="A63" s="2">
        <v>198501</v>
      </c>
      <c r="B63" s="2">
        <v>4561</v>
      </c>
      <c r="C63" s="2">
        <v>66</v>
      </c>
      <c r="D63" s="2">
        <v>464</v>
      </c>
    </row>
    <row r="64" spans="1:4" ht="11.25">
      <c r="A64" s="2">
        <v>198502</v>
      </c>
      <c r="B64" s="2">
        <v>6450</v>
      </c>
      <c r="C64" s="2">
        <v>78</v>
      </c>
      <c r="D64" s="2">
        <v>656</v>
      </c>
    </row>
    <row r="65" spans="1:4" ht="11.25">
      <c r="A65" s="2">
        <v>198503</v>
      </c>
      <c r="B65" s="2">
        <v>1754</v>
      </c>
      <c r="C65" s="2">
        <v>12</v>
      </c>
      <c r="D65" s="2">
        <v>178</v>
      </c>
    </row>
    <row r="66" spans="1:4" ht="11.25">
      <c r="A66" s="2">
        <v>198504</v>
      </c>
      <c r="B66" s="2">
        <v>1454</v>
      </c>
      <c r="C66" s="2">
        <v>2</v>
      </c>
      <c r="D66" s="2">
        <v>148</v>
      </c>
    </row>
    <row r="67" spans="1:4" ht="11.25">
      <c r="A67" s="2">
        <v>198505</v>
      </c>
      <c r="B67" s="2">
        <v>8141</v>
      </c>
      <c r="C67" s="2">
        <v>104</v>
      </c>
      <c r="D67" s="2">
        <v>196</v>
      </c>
    </row>
    <row r="68" spans="1:4" ht="11.25">
      <c r="A68" s="2">
        <v>198506</v>
      </c>
      <c r="B68" s="2">
        <v>5156</v>
      </c>
      <c r="C68" s="2">
        <v>67</v>
      </c>
      <c r="D68" s="2">
        <v>124</v>
      </c>
    </row>
    <row r="69" spans="2:4" ht="11.25">
      <c r="B69" s="102">
        <f>SUM(B57:B68)</f>
        <v>40691</v>
      </c>
      <c r="C69" s="102">
        <f>SUM(C57:C68)</f>
        <v>489</v>
      </c>
      <c r="D69" s="102">
        <f>SUM(D57:D68)</f>
        <v>2639</v>
      </c>
    </row>
    <row r="71" spans="1:4" ht="11.25">
      <c r="A71" s="2">
        <v>198507</v>
      </c>
      <c r="B71" s="2">
        <v>3554</v>
      </c>
      <c r="C71" s="2">
        <v>41</v>
      </c>
      <c r="D71" s="2">
        <v>85</v>
      </c>
    </row>
    <row r="72" spans="1:4" ht="11.25">
      <c r="A72" s="2">
        <v>198508</v>
      </c>
      <c r="B72" s="2">
        <v>8703</v>
      </c>
      <c r="C72" s="2">
        <v>97</v>
      </c>
      <c r="D72" s="2">
        <v>209</v>
      </c>
    </row>
    <row r="73" spans="1:4" ht="11.25">
      <c r="A73" s="2">
        <v>198509</v>
      </c>
      <c r="B73" s="2">
        <v>7494</v>
      </c>
      <c r="C73" s="2">
        <v>92</v>
      </c>
      <c r="D73" s="2">
        <v>180</v>
      </c>
    </row>
    <row r="74" spans="1:4" ht="11.25">
      <c r="A74" s="2">
        <v>198510</v>
      </c>
      <c r="B74" s="2">
        <v>4676</v>
      </c>
      <c r="C74" s="2">
        <v>59</v>
      </c>
      <c r="D74" s="2">
        <v>60</v>
      </c>
    </row>
    <row r="75" spans="1:4" ht="11.25">
      <c r="A75" s="2">
        <v>198511</v>
      </c>
      <c r="B75" s="2">
        <v>2021</v>
      </c>
      <c r="C75" s="2">
        <v>19</v>
      </c>
      <c r="D75" s="2">
        <v>26</v>
      </c>
    </row>
    <row r="76" spans="1:4" ht="11.25">
      <c r="A76" s="2">
        <v>198512</v>
      </c>
      <c r="B76" s="2">
        <v>7565</v>
      </c>
      <c r="C76" s="2">
        <v>88</v>
      </c>
      <c r="D76" s="2">
        <v>97</v>
      </c>
    </row>
    <row r="77" spans="1:4" ht="11.25">
      <c r="A77" s="2">
        <v>198601</v>
      </c>
      <c r="B77" s="2">
        <v>6162</v>
      </c>
      <c r="C77" s="2">
        <v>49</v>
      </c>
      <c r="D77" s="2">
        <v>79</v>
      </c>
    </row>
    <row r="78" spans="1:4" ht="11.25">
      <c r="A78" s="2">
        <v>198602</v>
      </c>
      <c r="B78" s="2">
        <v>5314</v>
      </c>
      <c r="C78" s="2">
        <v>41</v>
      </c>
      <c r="D78" s="2">
        <v>68</v>
      </c>
    </row>
    <row r="79" spans="1:4" ht="11.25">
      <c r="A79" s="2">
        <v>198603</v>
      </c>
      <c r="B79" s="2">
        <v>5809</v>
      </c>
      <c r="C79" s="2">
        <v>43</v>
      </c>
      <c r="D79" s="2">
        <v>75</v>
      </c>
    </row>
    <row r="80" spans="1:4" ht="11.25">
      <c r="A80" s="2">
        <v>198604</v>
      </c>
      <c r="B80" s="2">
        <v>6192</v>
      </c>
      <c r="C80" s="2">
        <v>49</v>
      </c>
      <c r="D80" s="2">
        <v>305</v>
      </c>
    </row>
    <row r="81" spans="1:4" ht="11.25">
      <c r="A81" s="2">
        <v>198605</v>
      </c>
      <c r="B81" s="2">
        <v>6515</v>
      </c>
      <c r="C81" s="2">
        <v>56</v>
      </c>
      <c r="D81" s="2">
        <v>321</v>
      </c>
    </row>
    <row r="82" spans="1:4" ht="11.25">
      <c r="A82" s="2">
        <v>198606</v>
      </c>
      <c r="B82" s="2">
        <v>3812</v>
      </c>
      <c r="C82" s="2">
        <v>30</v>
      </c>
      <c r="D82" s="2">
        <v>188</v>
      </c>
    </row>
    <row r="83" spans="2:4" ht="11.25">
      <c r="B83" s="102">
        <f>SUM(B71:B82)</f>
        <v>67817</v>
      </c>
      <c r="C83" s="102">
        <f>SUM(C71:C82)</f>
        <v>664</v>
      </c>
      <c r="D83" s="102">
        <f>SUM(D71:D82)</f>
        <v>1693</v>
      </c>
    </row>
    <row r="85" spans="1:4" ht="11.25">
      <c r="A85" s="2">
        <v>198607</v>
      </c>
      <c r="B85" s="2">
        <v>2941</v>
      </c>
      <c r="C85" s="2">
        <v>18</v>
      </c>
      <c r="D85" s="2">
        <v>145</v>
      </c>
    </row>
    <row r="86" spans="1:4" ht="11.25">
      <c r="A86" s="2">
        <v>198608</v>
      </c>
      <c r="B86" s="2">
        <v>4913</v>
      </c>
      <c r="C86" s="2">
        <v>32</v>
      </c>
      <c r="D86" s="2">
        <v>242</v>
      </c>
    </row>
    <row r="87" spans="1:4" ht="11.25">
      <c r="A87" s="2">
        <v>198609</v>
      </c>
      <c r="B87" s="2">
        <v>1220</v>
      </c>
      <c r="C87" s="2">
        <v>6</v>
      </c>
      <c r="D87" s="2">
        <v>60</v>
      </c>
    </row>
    <row r="88" spans="1:4" ht="11.25">
      <c r="A88" s="2">
        <v>198610</v>
      </c>
      <c r="B88" s="2">
        <v>3436</v>
      </c>
      <c r="C88" s="2">
        <v>25</v>
      </c>
      <c r="D88" s="2">
        <v>105</v>
      </c>
    </row>
    <row r="89" spans="1:4" ht="11.25">
      <c r="A89" s="2">
        <v>198611</v>
      </c>
      <c r="B89" s="2">
        <v>2382</v>
      </c>
      <c r="C89" s="2">
        <v>16</v>
      </c>
      <c r="D89" s="2">
        <v>72</v>
      </c>
    </row>
    <row r="90" spans="1:4" ht="11.25">
      <c r="A90" s="2">
        <v>198612</v>
      </c>
      <c r="B90" s="2">
        <v>3059</v>
      </c>
      <c r="C90" s="2">
        <v>14</v>
      </c>
      <c r="D90" s="2">
        <v>93</v>
      </c>
    </row>
    <row r="91" spans="1:4" ht="11.25">
      <c r="A91" s="2">
        <v>198701</v>
      </c>
      <c r="B91" s="2">
        <v>6324</v>
      </c>
      <c r="C91" s="2">
        <v>21</v>
      </c>
      <c r="D91" s="2">
        <v>193</v>
      </c>
    </row>
    <row r="92" spans="1:4" ht="11.25">
      <c r="A92" s="2">
        <v>198702</v>
      </c>
      <c r="B92" s="2">
        <v>5695</v>
      </c>
      <c r="C92" s="2">
        <v>16</v>
      </c>
      <c r="D92" s="2">
        <v>174</v>
      </c>
    </row>
    <row r="93" spans="1:4" ht="11.25">
      <c r="A93" s="2">
        <v>198703</v>
      </c>
      <c r="B93" s="2">
        <v>6100</v>
      </c>
      <c r="C93" s="2">
        <v>21</v>
      </c>
      <c r="D93" s="2">
        <v>186</v>
      </c>
    </row>
    <row r="94" spans="1:4" ht="11.25">
      <c r="A94" s="2">
        <v>198704</v>
      </c>
      <c r="B94" s="2">
        <v>5218</v>
      </c>
      <c r="C94" s="2">
        <v>40</v>
      </c>
      <c r="D94" s="2">
        <v>159</v>
      </c>
    </row>
    <row r="95" spans="1:4" ht="11.25">
      <c r="A95" s="2">
        <v>198705</v>
      </c>
      <c r="B95" s="2">
        <v>4821</v>
      </c>
      <c r="C95" s="2">
        <v>31</v>
      </c>
      <c r="D95" s="2">
        <v>210</v>
      </c>
    </row>
    <row r="96" spans="1:4" ht="11.25">
      <c r="A96" s="2">
        <v>198706</v>
      </c>
      <c r="B96" s="2">
        <v>4386</v>
      </c>
      <c r="C96" s="2">
        <v>25</v>
      </c>
      <c r="D96" s="2">
        <v>191</v>
      </c>
    </row>
    <row r="97" spans="2:4" ht="11.25">
      <c r="B97" s="102">
        <f>SUM(B85:B96)</f>
        <v>50495</v>
      </c>
      <c r="C97" s="102">
        <f>SUM(C85:C96)</f>
        <v>265</v>
      </c>
      <c r="D97" s="102">
        <f>SUM(D85:D96)</f>
        <v>1830</v>
      </c>
    </row>
    <row r="99" spans="1:4" ht="11.25">
      <c r="A99" s="2">
        <v>198707</v>
      </c>
      <c r="B99" s="2">
        <v>1089</v>
      </c>
      <c r="C99" s="2">
        <v>4</v>
      </c>
      <c r="D99" s="2">
        <v>47</v>
      </c>
    </row>
    <row r="100" spans="1:4" ht="11.25">
      <c r="A100" s="2">
        <v>198708</v>
      </c>
      <c r="B100" s="2">
        <v>1135</v>
      </c>
      <c r="C100" s="2">
        <v>4</v>
      </c>
      <c r="D100" s="2">
        <v>49</v>
      </c>
    </row>
    <row r="101" spans="1:4" ht="11.25">
      <c r="A101" s="2">
        <v>198709</v>
      </c>
      <c r="B101" s="2">
        <v>966</v>
      </c>
      <c r="C101" s="2">
        <v>4</v>
      </c>
      <c r="D101" s="2">
        <v>42</v>
      </c>
    </row>
    <row r="102" spans="1:4" ht="11.25">
      <c r="A102" s="2">
        <v>198710</v>
      </c>
      <c r="B102" s="2">
        <v>1069</v>
      </c>
      <c r="C102" s="2">
        <v>8</v>
      </c>
      <c r="D102" s="2">
        <v>46</v>
      </c>
    </row>
    <row r="103" spans="1:4" ht="11.25">
      <c r="A103" s="2">
        <v>198711</v>
      </c>
      <c r="B103" s="2">
        <v>7850</v>
      </c>
      <c r="C103" s="2">
        <v>61</v>
      </c>
      <c r="D103" s="2">
        <v>520</v>
      </c>
    </row>
    <row r="104" spans="1:4" ht="11.25">
      <c r="A104" s="2">
        <v>198712</v>
      </c>
      <c r="B104" s="2">
        <v>4459</v>
      </c>
      <c r="C104" s="2">
        <v>28</v>
      </c>
      <c r="D104" s="2">
        <v>295</v>
      </c>
    </row>
    <row r="105" spans="1:4" ht="11.25">
      <c r="A105" s="2">
        <v>198801</v>
      </c>
      <c r="B105" s="2">
        <v>4812</v>
      </c>
      <c r="C105" s="2">
        <v>45</v>
      </c>
      <c r="D105" s="2">
        <v>319</v>
      </c>
    </row>
    <row r="106" spans="1:4" ht="11.25">
      <c r="A106" s="2">
        <v>198802</v>
      </c>
      <c r="B106" s="2">
        <v>4644</v>
      </c>
      <c r="C106" s="2">
        <v>45</v>
      </c>
      <c r="D106" s="2">
        <v>308</v>
      </c>
    </row>
    <row r="107" spans="1:4" ht="11.25">
      <c r="A107" s="2">
        <v>198803</v>
      </c>
      <c r="B107" s="2">
        <v>4532</v>
      </c>
      <c r="C107" s="2">
        <v>34</v>
      </c>
      <c r="D107" s="2">
        <v>300</v>
      </c>
    </row>
    <row r="108" spans="1:4" ht="11.25">
      <c r="A108" s="2">
        <v>198804</v>
      </c>
      <c r="B108" s="2">
        <v>2465</v>
      </c>
      <c r="C108" s="2">
        <v>20</v>
      </c>
      <c r="D108" s="2">
        <v>163</v>
      </c>
    </row>
    <row r="109" spans="1:4" ht="11.25">
      <c r="A109" s="2">
        <v>198805</v>
      </c>
      <c r="B109" s="2">
        <v>1057</v>
      </c>
      <c r="C109" s="2">
        <v>12</v>
      </c>
      <c r="D109" s="2">
        <v>70</v>
      </c>
    </row>
    <row r="110" spans="1:4" ht="11.25">
      <c r="A110" s="2">
        <v>198806</v>
      </c>
      <c r="B110" s="2">
        <v>13329</v>
      </c>
      <c r="C110" s="2">
        <v>12</v>
      </c>
      <c r="D110" s="2">
        <v>884</v>
      </c>
    </row>
    <row r="111" spans="2:4" ht="11.25">
      <c r="B111" s="102">
        <f>SUM(B99:B110)</f>
        <v>47407</v>
      </c>
      <c r="C111" s="102">
        <f>SUM(C99:C110)</f>
        <v>277</v>
      </c>
      <c r="D111" s="102">
        <f>SUM(D99:D110)</f>
        <v>3043</v>
      </c>
    </row>
    <row r="113" spans="1:4" ht="13.5" customHeight="1">
      <c r="A113" s="2">
        <v>198807</v>
      </c>
      <c r="B113" s="2">
        <v>754</v>
      </c>
      <c r="C113" s="2">
        <v>6</v>
      </c>
      <c r="D113" s="2">
        <v>50</v>
      </c>
    </row>
    <row r="114" spans="1:4" ht="11.25">
      <c r="A114" s="2">
        <v>198808</v>
      </c>
      <c r="B114" s="2">
        <v>3747</v>
      </c>
      <c r="C114" s="2">
        <v>27</v>
      </c>
      <c r="D114" s="2">
        <v>248</v>
      </c>
    </row>
    <row r="115" spans="1:4" ht="11.25">
      <c r="A115" s="2">
        <v>198809</v>
      </c>
      <c r="B115" s="2">
        <v>14646</v>
      </c>
      <c r="C115" s="2">
        <v>28</v>
      </c>
      <c r="D115" s="2">
        <v>971</v>
      </c>
    </row>
    <row r="116" spans="1:4" ht="11.25">
      <c r="A116" s="2">
        <v>198810</v>
      </c>
      <c r="B116" s="2">
        <v>5441</v>
      </c>
      <c r="C116" s="2">
        <v>47</v>
      </c>
      <c r="D116" s="2">
        <v>360</v>
      </c>
    </row>
    <row r="117" spans="1:4" ht="11.25">
      <c r="A117" s="2">
        <v>198811</v>
      </c>
      <c r="B117" s="2">
        <v>5219</v>
      </c>
      <c r="C117" s="2">
        <v>47</v>
      </c>
      <c r="D117" s="2">
        <v>387</v>
      </c>
    </row>
    <row r="118" spans="1:4" ht="11.25">
      <c r="A118" s="2">
        <v>198812</v>
      </c>
      <c r="B118" s="2">
        <v>4456</v>
      </c>
      <c r="C118" s="2">
        <v>55</v>
      </c>
      <c r="D118" s="2">
        <v>330</v>
      </c>
    </row>
    <row r="119" spans="1:4" ht="11.25">
      <c r="A119" s="2">
        <v>198901</v>
      </c>
      <c r="B119" s="2">
        <v>4333</v>
      </c>
      <c r="C119" s="2">
        <v>43</v>
      </c>
      <c r="D119" s="2">
        <v>321</v>
      </c>
    </row>
    <row r="120" spans="1:4" ht="11.25">
      <c r="A120" s="2">
        <v>198902</v>
      </c>
      <c r="B120" s="2">
        <v>1988</v>
      </c>
      <c r="C120" s="2">
        <v>20</v>
      </c>
      <c r="D120" s="2">
        <v>147</v>
      </c>
    </row>
    <row r="121" spans="1:4" ht="11.25">
      <c r="A121" s="2">
        <v>198903</v>
      </c>
      <c r="B121" s="2">
        <v>4115</v>
      </c>
      <c r="C121" s="2">
        <v>48</v>
      </c>
      <c r="D121" s="2">
        <v>305</v>
      </c>
    </row>
    <row r="122" spans="1:4" ht="11.25">
      <c r="A122" s="2">
        <v>198904</v>
      </c>
      <c r="B122" s="2">
        <v>3648</v>
      </c>
      <c r="C122" s="2">
        <v>19</v>
      </c>
      <c r="D122" s="2">
        <v>256</v>
      </c>
    </row>
    <row r="123" spans="1:4" ht="11.25">
      <c r="A123" s="2">
        <v>198905</v>
      </c>
      <c r="B123" s="2">
        <v>4501</v>
      </c>
      <c r="C123" s="2">
        <v>43</v>
      </c>
      <c r="D123" s="2">
        <v>315</v>
      </c>
    </row>
    <row r="124" spans="1:4" ht="11.25">
      <c r="A124" s="2">
        <v>198906</v>
      </c>
      <c r="B124" s="2">
        <v>180</v>
      </c>
      <c r="C124" s="2">
        <v>33</v>
      </c>
      <c r="D124" s="2">
        <v>12</v>
      </c>
    </row>
    <row r="125" spans="2:4" ht="11.25">
      <c r="B125" s="102">
        <f>SUM(B113:B124)</f>
        <v>53028</v>
      </c>
      <c r="C125" s="102">
        <f>SUM(C113:C124)</f>
        <v>416</v>
      </c>
      <c r="D125" s="102">
        <f>SUM(D113:D124)</f>
        <v>3702</v>
      </c>
    </row>
    <row r="127" spans="1:4" ht="11.25">
      <c r="A127" s="2">
        <v>198907</v>
      </c>
      <c r="B127" s="2">
        <v>4630</v>
      </c>
      <c r="C127" s="2">
        <v>24</v>
      </c>
      <c r="D127" s="2">
        <v>324</v>
      </c>
    </row>
    <row r="128" spans="1:4" ht="11.25">
      <c r="A128" s="2">
        <v>198908</v>
      </c>
      <c r="B128" s="2">
        <v>2924</v>
      </c>
      <c r="C128" s="2">
        <v>17</v>
      </c>
      <c r="D128" s="2">
        <v>205</v>
      </c>
    </row>
    <row r="129" spans="1:4" ht="11.25">
      <c r="A129" s="2">
        <v>198909</v>
      </c>
      <c r="B129" s="2">
        <v>3414</v>
      </c>
      <c r="C129" s="2">
        <v>32</v>
      </c>
      <c r="D129" s="2">
        <v>235</v>
      </c>
    </row>
    <row r="130" spans="1:4" ht="11.25">
      <c r="A130" s="2">
        <v>198910</v>
      </c>
      <c r="B130" s="2">
        <v>3718</v>
      </c>
      <c r="C130" s="2">
        <v>34</v>
      </c>
      <c r="D130" s="2">
        <v>256</v>
      </c>
    </row>
    <row r="131" spans="1:4" ht="11.25">
      <c r="A131" s="2">
        <v>198911</v>
      </c>
      <c r="B131" s="2">
        <v>4686</v>
      </c>
      <c r="C131" s="2">
        <v>44</v>
      </c>
      <c r="D131" s="2">
        <v>323</v>
      </c>
    </row>
    <row r="132" spans="1:4" ht="11.25">
      <c r="A132" s="2">
        <v>198912</v>
      </c>
      <c r="B132" s="2">
        <v>4042</v>
      </c>
      <c r="C132" s="2">
        <v>39</v>
      </c>
      <c r="D132" s="2">
        <v>278</v>
      </c>
    </row>
    <row r="133" spans="1:4" ht="11.25">
      <c r="A133" s="2">
        <v>199001</v>
      </c>
      <c r="B133" s="2">
        <v>4181</v>
      </c>
      <c r="C133" s="2">
        <v>31</v>
      </c>
      <c r="D133" s="2">
        <v>288</v>
      </c>
    </row>
    <row r="134" spans="1:4" ht="11.25">
      <c r="A134" s="2">
        <v>199002</v>
      </c>
      <c r="B134" s="2">
        <v>2730</v>
      </c>
      <c r="C134" s="2">
        <v>24</v>
      </c>
      <c r="D134" s="2">
        <v>188</v>
      </c>
    </row>
    <row r="135" spans="1:4" ht="11.25">
      <c r="A135" s="2">
        <v>199003</v>
      </c>
      <c r="B135" s="2">
        <v>79</v>
      </c>
      <c r="C135" s="2">
        <v>1</v>
      </c>
      <c r="D135" s="2">
        <v>5</v>
      </c>
    </row>
    <row r="136" spans="1:4" ht="11.25">
      <c r="A136" s="2">
        <v>199004</v>
      </c>
      <c r="B136" s="2">
        <v>404</v>
      </c>
      <c r="C136" s="2">
        <v>5</v>
      </c>
      <c r="D136" s="2">
        <v>27</v>
      </c>
    </row>
    <row r="137" spans="1:4" ht="11.25">
      <c r="A137" s="2">
        <v>199005</v>
      </c>
      <c r="B137" s="2">
        <v>1710</v>
      </c>
      <c r="C137" s="2">
        <v>14</v>
      </c>
      <c r="D137" s="2">
        <v>117</v>
      </c>
    </row>
    <row r="138" spans="1:4" ht="11.25">
      <c r="A138" s="2">
        <v>199006</v>
      </c>
      <c r="B138" s="2">
        <v>1900</v>
      </c>
      <c r="C138" s="2">
        <v>16</v>
      </c>
      <c r="D138" s="2">
        <v>131</v>
      </c>
    </row>
    <row r="139" spans="2:4" ht="11.25">
      <c r="B139" s="102">
        <f>SUM(B127:B138)</f>
        <v>34418</v>
      </c>
      <c r="C139" s="102">
        <f>SUM(C127:C138)</f>
        <v>281</v>
      </c>
      <c r="D139" s="102">
        <f>SUM(D127:D138)</f>
        <v>2377</v>
      </c>
    </row>
    <row r="141" spans="1:4" ht="11.25">
      <c r="A141" s="2">
        <v>199007</v>
      </c>
      <c r="B141" s="2">
        <v>3805</v>
      </c>
      <c r="C141" s="2">
        <v>27</v>
      </c>
      <c r="D141" s="2">
        <v>262</v>
      </c>
    </row>
    <row r="142" spans="1:4" ht="11.25">
      <c r="A142" s="2">
        <v>199008</v>
      </c>
      <c r="B142" s="2">
        <v>2845</v>
      </c>
      <c r="C142" s="2">
        <v>21</v>
      </c>
      <c r="D142" s="2">
        <v>196</v>
      </c>
    </row>
    <row r="143" spans="1:4" ht="11.25">
      <c r="A143" s="2">
        <v>199009</v>
      </c>
      <c r="B143" s="2">
        <v>2643</v>
      </c>
      <c r="C143" s="2">
        <v>21</v>
      </c>
      <c r="D143" s="2">
        <v>182</v>
      </c>
    </row>
    <row r="144" spans="1:4" ht="11.25">
      <c r="A144" s="2">
        <v>199010</v>
      </c>
      <c r="B144" s="2">
        <v>4113</v>
      </c>
      <c r="C144" s="2">
        <v>43</v>
      </c>
      <c r="D144" s="2">
        <v>164</v>
      </c>
    </row>
    <row r="145" spans="1:4" ht="11.25">
      <c r="A145" s="2">
        <v>199011</v>
      </c>
      <c r="B145" s="2">
        <v>3757</v>
      </c>
      <c r="C145" s="2">
        <v>26</v>
      </c>
      <c r="D145" s="2">
        <v>150</v>
      </c>
    </row>
    <row r="146" spans="1:4" ht="11.25">
      <c r="A146" s="2">
        <v>199012</v>
      </c>
      <c r="B146" s="2">
        <v>2960</v>
      </c>
      <c r="C146" s="2">
        <v>44</v>
      </c>
      <c r="D146" s="2">
        <v>118</v>
      </c>
    </row>
    <row r="147" spans="1:4" ht="11.25">
      <c r="A147" s="2">
        <v>199101</v>
      </c>
      <c r="B147" s="2">
        <v>2077</v>
      </c>
      <c r="C147" s="2">
        <v>12</v>
      </c>
      <c r="D147" s="2">
        <v>83</v>
      </c>
    </row>
    <row r="148" spans="1:4" ht="11.25">
      <c r="A148" s="2">
        <v>199102</v>
      </c>
      <c r="B148" s="2">
        <v>1620</v>
      </c>
      <c r="C148" s="2">
        <v>5</v>
      </c>
      <c r="D148" s="2">
        <v>64</v>
      </c>
    </row>
    <row r="149" spans="1:4" ht="11.25">
      <c r="A149" s="2">
        <v>199103</v>
      </c>
      <c r="B149" s="2">
        <v>3075</v>
      </c>
      <c r="C149" s="2">
        <v>13</v>
      </c>
      <c r="D149" s="2">
        <v>122</v>
      </c>
    </row>
    <row r="150" spans="1:4" ht="11.25">
      <c r="A150" s="2">
        <v>199104</v>
      </c>
      <c r="B150" s="2">
        <v>3837</v>
      </c>
      <c r="C150" s="2">
        <v>13</v>
      </c>
      <c r="D150" s="2">
        <v>0</v>
      </c>
    </row>
    <row r="151" spans="1:4" ht="11.25">
      <c r="A151" s="2">
        <v>199105</v>
      </c>
      <c r="B151" s="2">
        <v>3493</v>
      </c>
      <c r="C151" s="2">
        <v>10</v>
      </c>
      <c r="D151" s="2">
        <v>0</v>
      </c>
    </row>
    <row r="152" spans="1:4" ht="11.25">
      <c r="A152" s="2">
        <v>199106</v>
      </c>
      <c r="B152" s="2">
        <v>3291</v>
      </c>
      <c r="C152" s="2">
        <v>11</v>
      </c>
      <c r="D152" s="2">
        <v>0</v>
      </c>
    </row>
    <row r="153" spans="2:4" ht="11.25">
      <c r="B153" s="102">
        <f>SUM(B141:B152)</f>
        <v>37516</v>
      </c>
      <c r="C153" s="102">
        <f>SUM(C141:C152)</f>
        <v>246</v>
      </c>
      <c r="D153" s="102">
        <f>SUM(D141:D152)</f>
        <v>1341</v>
      </c>
    </row>
    <row r="155" spans="1:4" ht="11.25">
      <c r="A155" s="2">
        <v>199107</v>
      </c>
      <c r="B155" s="2">
        <v>1756</v>
      </c>
      <c r="C155" s="2">
        <v>6</v>
      </c>
      <c r="D155" s="2">
        <v>0</v>
      </c>
    </row>
    <row r="156" spans="1:4" ht="11.25">
      <c r="A156" s="2">
        <v>199108</v>
      </c>
      <c r="B156" s="2">
        <v>2827</v>
      </c>
      <c r="C156" s="2">
        <v>15</v>
      </c>
      <c r="D156" s="2">
        <v>604</v>
      </c>
    </row>
    <row r="157" spans="1:4" ht="11.25">
      <c r="A157" s="2">
        <v>199109</v>
      </c>
      <c r="B157" s="2">
        <v>5646</v>
      </c>
      <c r="C157" s="2">
        <v>91</v>
      </c>
      <c r="D157" s="2">
        <v>1207</v>
      </c>
    </row>
    <row r="158" spans="1:4" ht="11.25">
      <c r="A158" s="2">
        <v>199110</v>
      </c>
      <c r="B158" s="2">
        <v>4834</v>
      </c>
      <c r="C158" s="2">
        <v>73</v>
      </c>
      <c r="D158" s="2">
        <v>1033</v>
      </c>
    </row>
    <row r="159" spans="1:4" ht="11.25">
      <c r="A159" s="2">
        <v>199111</v>
      </c>
      <c r="B159" s="2">
        <v>3967</v>
      </c>
      <c r="C159" s="2">
        <v>55</v>
      </c>
      <c r="D159" s="2">
        <v>848</v>
      </c>
    </row>
    <row r="160" spans="1:4" ht="11.25">
      <c r="A160" s="2">
        <v>199112</v>
      </c>
      <c r="B160" s="2">
        <v>3879</v>
      </c>
      <c r="C160" s="2">
        <v>50</v>
      </c>
      <c r="D160" s="2">
        <v>829</v>
      </c>
    </row>
    <row r="161" spans="1:4" ht="11.25">
      <c r="A161" s="2">
        <v>199201</v>
      </c>
      <c r="B161" s="2">
        <v>3098</v>
      </c>
      <c r="C161" s="2">
        <v>40</v>
      </c>
      <c r="D161" s="2">
        <v>662</v>
      </c>
    </row>
    <row r="162" spans="1:4" ht="11.25">
      <c r="A162" s="2">
        <v>199202</v>
      </c>
      <c r="B162" s="2">
        <v>2754</v>
      </c>
      <c r="C162" s="2">
        <v>38</v>
      </c>
      <c r="D162" s="2">
        <v>27</v>
      </c>
    </row>
    <row r="163" spans="1:4" ht="11.25">
      <c r="A163" s="2">
        <v>199203</v>
      </c>
      <c r="B163" s="2">
        <v>4271</v>
      </c>
      <c r="C163" s="2">
        <v>54</v>
      </c>
      <c r="D163" s="2">
        <v>42</v>
      </c>
    </row>
    <row r="164" spans="1:4" ht="11.25">
      <c r="A164" s="2">
        <v>199204</v>
      </c>
      <c r="B164" s="2">
        <v>3755</v>
      </c>
      <c r="C164" s="2">
        <v>50</v>
      </c>
      <c r="D164" s="2">
        <v>37</v>
      </c>
    </row>
    <row r="165" spans="1:4" ht="11.25">
      <c r="A165" s="2">
        <v>199205</v>
      </c>
      <c r="B165" s="2">
        <v>3682</v>
      </c>
      <c r="C165" s="2">
        <v>41</v>
      </c>
      <c r="D165" s="2">
        <v>36</v>
      </c>
    </row>
    <row r="166" spans="1:4" ht="11.25">
      <c r="A166" s="2">
        <v>199206</v>
      </c>
      <c r="B166" s="2">
        <v>3484</v>
      </c>
      <c r="C166" s="2">
        <v>41</v>
      </c>
      <c r="D166" s="2">
        <v>34</v>
      </c>
    </row>
    <row r="167" spans="2:4" ht="11.25">
      <c r="B167" s="102">
        <f>SUM(B155:B166)</f>
        <v>43953</v>
      </c>
      <c r="C167" s="102">
        <f>SUM(C155:C166)</f>
        <v>554</v>
      </c>
      <c r="D167" s="102">
        <f>SUM(D155:D166)</f>
        <v>5359</v>
      </c>
    </row>
    <row r="169" spans="1:4" ht="11.25">
      <c r="A169" s="2">
        <v>199207</v>
      </c>
      <c r="B169" s="2">
        <v>4312</v>
      </c>
      <c r="C169" s="2">
        <v>55</v>
      </c>
      <c r="D169" s="2">
        <v>42</v>
      </c>
    </row>
    <row r="170" spans="1:4" ht="11.25">
      <c r="A170" s="2">
        <v>199208</v>
      </c>
      <c r="B170" s="2">
        <v>2905</v>
      </c>
      <c r="C170" s="2">
        <v>3</v>
      </c>
      <c r="D170" s="2">
        <v>28</v>
      </c>
    </row>
    <row r="171" spans="1:4" ht="11.25">
      <c r="A171" s="2">
        <v>199209</v>
      </c>
      <c r="B171" s="2">
        <v>2054</v>
      </c>
      <c r="C171" s="2">
        <v>17</v>
      </c>
      <c r="D171" s="2">
        <v>21</v>
      </c>
    </row>
    <row r="172" spans="1:4" ht="11.25">
      <c r="A172" s="2">
        <v>199210</v>
      </c>
      <c r="B172" s="2">
        <v>2970</v>
      </c>
      <c r="C172" s="2">
        <v>12</v>
      </c>
      <c r="D172" s="2">
        <v>31</v>
      </c>
    </row>
    <row r="173" spans="1:4" ht="11.25">
      <c r="A173" s="2">
        <v>199211</v>
      </c>
      <c r="B173" s="2">
        <v>4591</v>
      </c>
      <c r="C173" s="2">
        <v>16</v>
      </c>
      <c r="D173" s="2">
        <v>48</v>
      </c>
    </row>
    <row r="174" spans="1:4" ht="11.25">
      <c r="A174" s="2">
        <v>199212</v>
      </c>
      <c r="B174" s="2">
        <v>5435</v>
      </c>
      <c r="C174" s="2">
        <v>19</v>
      </c>
      <c r="D174" s="2">
        <v>57</v>
      </c>
    </row>
    <row r="175" spans="1:4" ht="11.25">
      <c r="A175" s="2">
        <v>199301</v>
      </c>
      <c r="B175" s="2">
        <v>3690</v>
      </c>
      <c r="C175" s="2">
        <v>9</v>
      </c>
      <c r="D175" s="2">
        <v>38</v>
      </c>
    </row>
    <row r="176" spans="1:4" ht="11.25">
      <c r="A176" s="2">
        <v>199302</v>
      </c>
      <c r="B176" s="2">
        <v>3925</v>
      </c>
      <c r="C176" s="2">
        <v>13</v>
      </c>
      <c r="D176" s="2">
        <v>41</v>
      </c>
    </row>
    <row r="177" spans="1:4" ht="11.25">
      <c r="A177" s="2">
        <v>199303</v>
      </c>
      <c r="B177" s="2">
        <v>3028</v>
      </c>
      <c r="C177" s="2">
        <v>10</v>
      </c>
      <c r="D177" s="2">
        <v>31</v>
      </c>
    </row>
    <row r="178" spans="1:4" ht="11.25">
      <c r="A178" s="2">
        <v>199304</v>
      </c>
      <c r="B178" s="2">
        <v>3521</v>
      </c>
      <c r="C178" s="2">
        <v>12</v>
      </c>
      <c r="D178" s="2">
        <v>100</v>
      </c>
    </row>
    <row r="179" spans="1:4" ht="11.25">
      <c r="A179" s="2">
        <v>199305</v>
      </c>
      <c r="B179" s="2">
        <v>2882</v>
      </c>
      <c r="C179" s="2">
        <v>10</v>
      </c>
      <c r="D179" s="2">
        <v>82</v>
      </c>
    </row>
    <row r="180" spans="1:4" ht="11.25">
      <c r="A180" s="2">
        <v>199306</v>
      </c>
      <c r="B180" s="2">
        <v>3366</v>
      </c>
      <c r="C180" s="2">
        <v>13</v>
      </c>
      <c r="D180" s="2">
        <v>96</v>
      </c>
    </row>
    <row r="181" spans="2:4" ht="11.25">
      <c r="B181" s="102">
        <f>SUM(B169:B180)</f>
        <v>42679</v>
      </c>
      <c r="C181" s="102">
        <f>SUM(C169:C180)</f>
        <v>189</v>
      </c>
      <c r="D181" s="102">
        <f>SUM(D169:D180)</f>
        <v>615</v>
      </c>
    </row>
    <row r="183" spans="1:4" ht="11.25">
      <c r="A183" s="2">
        <v>199307</v>
      </c>
      <c r="B183" s="2">
        <v>3040</v>
      </c>
      <c r="C183" s="2">
        <v>10</v>
      </c>
      <c r="D183" s="2">
        <v>86</v>
      </c>
    </row>
    <row r="184" spans="1:4" ht="11.25">
      <c r="A184" s="2">
        <v>199308</v>
      </c>
      <c r="B184" s="2">
        <v>2232</v>
      </c>
      <c r="C184" s="2">
        <v>5</v>
      </c>
      <c r="D184" s="2">
        <v>63</v>
      </c>
    </row>
    <row r="185" spans="1:4" ht="11.25">
      <c r="A185" s="2">
        <v>199309</v>
      </c>
      <c r="B185" s="2">
        <v>3592</v>
      </c>
      <c r="C185" s="2">
        <v>6</v>
      </c>
      <c r="D185" s="2">
        <v>0</v>
      </c>
    </row>
    <row r="186" spans="1:4" ht="11.25">
      <c r="A186" s="2">
        <v>199310</v>
      </c>
      <c r="B186" s="2">
        <v>2603</v>
      </c>
      <c r="C186" s="2">
        <v>8</v>
      </c>
      <c r="D186" s="2">
        <v>0</v>
      </c>
    </row>
    <row r="187" spans="1:4" ht="11.25">
      <c r="A187" s="2">
        <v>199311</v>
      </c>
      <c r="B187" s="2">
        <v>2223</v>
      </c>
      <c r="C187" s="2">
        <v>0</v>
      </c>
      <c r="D187" s="2">
        <v>0</v>
      </c>
    </row>
    <row r="188" spans="1:4" ht="11.25">
      <c r="A188" s="2">
        <v>199312</v>
      </c>
      <c r="B188" s="2">
        <v>2353</v>
      </c>
      <c r="C188" s="2">
        <v>0</v>
      </c>
      <c r="D188" s="2">
        <v>0</v>
      </c>
    </row>
    <row r="189" spans="1:4" ht="11.25">
      <c r="A189" s="2">
        <v>199401</v>
      </c>
      <c r="B189" s="2">
        <v>2633</v>
      </c>
      <c r="C189" s="2">
        <v>0</v>
      </c>
      <c r="D189" s="2">
        <v>0</v>
      </c>
    </row>
    <row r="190" spans="1:4" ht="11.25">
      <c r="A190" s="2">
        <v>199402</v>
      </c>
      <c r="B190" s="2">
        <v>1443</v>
      </c>
      <c r="C190" s="2">
        <v>0</v>
      </c>
      <c r="D190" s="2">
        <v>0</v>
      </c>
    </row>
    <row r="191" spans="1:4" ht="11.25">
      <c r="A191" s="2">
        <v>199403</v>
      </c>
      <c r="B191" s="2">
        <v>3274</v>
      </c>
      <c r="C191" s="2">
        <v>0</v>
      </c>
      <c r="D191" s="2">
        <v>0</v>
      </c>
    </row>
    <row r="192" spans="1:4" ht="11.25">
      <c r="A192" s="2">
        <v>199404</v>
      </c>
      <c r="B192" s="2">
        <v>2720</v>
      </c>
      <c r="C192" s="2">
        <v>0</v>
      </c>
      <c r="D192" s="2">
        <v>445</v>
      </c>
    </row>
    <row r="193" spans="1:4" ht="11.25">
      <c r="A193" s="2">
        <v>199405</v>
      </c>
      <c r="B193" s="2">
        <v>1807</v>
      </c>
      <c r="C193" s="2">
        <v>0</v>
      </c>
      <c r="D193" s="2">
        <v>295</v>
      </c>
    </row>
    <row r="194" spans="1:4" ht="11.25">
      <c r="A194" s="2">
        <v>199406</v>
      </c>
      <c r="B194" s="2">
        <v>1498</v>
      </c>
      <c r="C194" s="2">
        <v>0</v>
      </c>
      <c r="D194" s="2">
        <v>245</v>
      </c>
    </row>
    <row r="195" spans="2:4" ht="11.25">
      <c r="B195" s="102">
        <f>SUM(B183:B194)</f>
        <v>29418</v>
      </c>
      <c r="C195" s="102">
        <f>SUM(C183:C194)</f>
        <v>29</v>
      </c>
      <c r="D195" s="102">
        <f>SUM(D183:D194)</f>
        <v>1134</v>
      </c>
    </row>
    <row r="197" spans="1:4" ht="11.25">
      <c r="A197" s="2">
        <v>199407</v>
      </c>
      <c r="B197" s="2">
        <v>2919</v>
      </c>
      <c r="C197" s="2">
        <v>0</v>
      </c>
      <c r="D197" s="2">
        <v>477</v>
      </c>
    </row>
    <row r="198" spans="1:4" ht="11.25">
      <c r="A198" s="2">
        <v>199408</v>
      </c>
      <c r="B198" s="2">
        <v>2413</v>
      </c>
      <c r="C198" s="2">
        <v>0</v>
      </c>
      <c r="D198" s="2">
        <v>394</v>
      </c>
    </row>
    <row r="199" spans="1:4" ht="11.25">
      <c r="A199" s="2">
        <v>199409</v>
      </c>
      <c r="B199" s="2">
        <v>1412</v>
      </c>
      <c r="C199" s="2">
        <v>0</v>
      </c>
      <c r="D199" s="2">
        <v>231</v>
      </c>
    </row>
    <row r="200" spans="1:4" ht="11.25">
      <c r="A200" s="2">
        <v>199410</v>
      </c>
      <c r="B200" s="2">
        <v>1342</v>
      </c>
      <c r="C200" s="2">
        <v>0</v>
      </c>
      <c r="D200" s="2">
        <v>219</v>
      </c>
    </row>
    <row r="201" spans="1:4" ht="11.25">
      <c r="A201" s="2">
        <v>199411</v>
      </c>
      <c r="B201" s="2">
        <v>2762</v>
      </c>
      <c r="C201" s="2">
        <v>0</v>
      </c>
      <c r="D201" s="2">
        <v>451</v>
      </c>
    </row>
    <row r="202" spans="1:4" ht="11.25">
      <c r="A202" s="2">
        <v>199412</v>
      </c>
      <c r="B202" s="2">
        <v>512</v>
      </c>
      <c r="C202" s="2">
        <v>0</v>
      </c>
      <c r="D202" s="2">
        <v>83</v>
      </c>
    </row>
    <row r="203" spans="1:4" ht="11.25">
      <c r="A203" s="2">
        <v>199501</v>
      </c>
      <c r="B203" s="2">
        <v>941</v>
      </c>
      <c r="C203" s="2">
        <v>0</v>
      </c>
      <c r="D203" s="2">
        <v>153</v>
      </c>
    </row>
    <row r="204" spans="1:4" ht="11.25">
      <c r="A204" s="2">
        <v>199502</v>
      </c>
      <c r="B204" s="2">
        <v>1785</v>
      </c>
      <c r="C204" s="2">
        <v>0</v>
      </c>
      <c r="D204" s="2">
        <v>292</v>
      </c>
    </row>
    <row r="205" spans="1:4" ht="11.25">
      <c r="A205" s="2">
        <v>199503</v>
      </c>
      <c r="B205" s="2">
        <v>2721</v>
      </c>
      <c r="C205" s="2">
        <v>0</v>
      </c>
      <c r="D205" s="2">
        <v>445</v>
      </c>
    </row>
    <row r="206" spans="1:4" ht="11.25">
      <c r="A206" s="2">
        <v>199504</v>
      </c>
      <c r="B206" s="2">
        <v>3410</v>
      </c>
      <c r="C206" s="2">
        <v>0</v>
      </c>
      <c r="D206" s="2">
        <v>364</v>
      </c>
    </row>
    <row r="207" spans="1:4" ht="11.25">
      <c r="A207" s="2">
        <v>199505</v>
      </c>
      <c r="B207" s="2">
        <v>1874</v>
      </c>
      <c r="C207" s="2">
        <v>0</v>
      </c>
      <c r="D207" s="2">
        <v>200</v>
      </c>
    </row>
    <row r="208" spans="1:4" ht="11.25">
      <c r="A208" s="2">
        <v>199506</v>
      </c>
      <c r="B208" s="2">
        <v>2062</v>
      </c>
      <c r="C208" s="2">
        <v>0</v>
      </c>
      <c r="D208" s="2">
        <v>220</v>
      </c>
    </row>
    <row r="209" spans="2:4" ht="11.25">
      <c r="B209" s="102">
        <f>SUM(B197:B208)</f>
        <v>24153</v>
      </c>
      <c r="C209" s="102">
        <f>SUM(C197:C208)</f>
        <v>0</v>
      </c>
      <c r="D209" s="102">
        <f>SUM(D197:D208)</f>
        <v>3529</v>
      </c>
    </row>
    <row r="211" spans="1:4" ht="11.25">
      <c r="A211" s="2">
        <v>199507</v>
      </c>
      <c r="B211" s="2">
        <v>1615</v>
      </c>
      <c r="C211" s="2">
        <v>0</v>
      </c>
      <c r="D211" s="2">
        <v>172</v>
      </c>
    </row>
    <row r="212" spans="1:4" ht="11.25">
      <c r="A212" s="2">
        <v>199508</v>
      </c>
      <c r="B212" s="2">
        <v>1885</v>
      </c>
      <c r="C212" s="2">
        <v>0</v>
      </c>
      <c r="D212" s="2">
        <v>201</v>
      </c>
    </row>
    <row r="213" spans="1:4" ht="11.25">
      <c r="A213" s="2">
        <v>199509</v>
      </c>
      <c r="B213" s="2">
        <v>1731</v>
      </c>
      <c r="C213" s="2">
        <v>0</v>
      </c>
      <c r="D213" s="2">
        <v>184</v>
      </c>
    </row>
    <row r="214" spans="1:4" ht="11.25">
      <c r="A214" s="2">
        <v>199510</v>
      </c>
      <c r="B214" s="2">
        <v>1894</v>
      </c>
      <c r="C214" s="2">
        <v>0</v>
      </c>
      <c r="D214" s="2">
        <v>202</v>
      </c>
    </row>
    <row r="215" spans="1:4" ht="11.25">
      <c r="A215" s="2">
        <v>199511</v>
      </c>
      <c r="B215" s="2">
        <v>1875</v>
      </c>
      <c r="C215" s="2">
        <v>0</v>
      </c>
      <c r="D215" s="2">
        <v>0</v>
      </c>
    </row>
    <row r="216" spans="1:4" ht="11.25">
      <c r="A216" s="2">
        <v>199512</v>
      </c>
      <c r="B216" s="2">
        <v>2582</v>
      </c>
      <c r="C216" s="2">
        <v>0</v>
      </c>
      <c r="D216" s="2">
        <v>0</v>
      </c>
    </row>
    <row r="217" spans="1:4" ht="11.25">
      <c r="A217" s="2">
        <v>199601</v>
      </c>
      <c r="B217" s="2">
        <v>807</v>
      </c>
      <c r="C217" s="2">
        <v>0</v>
      </c>
      <c r="D217" s="2">
        <v>0</v>
      </c>
    </row>
    <row r="218" spans="1:4" ht="11.25">
      <c r="A218" s="2">
        <v>199602</v>
      </c>
      <c r="B218" s="2">
        <v>953</v>
      </c>
      <c r="C218" s="2">
        <v>0</v>
      </c>
      <c r="D218" s="2">
        <v>0</v>
      </c>
    </row>
    <row r="219" spans="1:4" ht="11.25">
      <c r="A219" s="2">
        <v>199603</v>
      </c>
      <c r="B219" s="2">
        <v>314</v>
      </c>
      <c r="C219" s="2">
        <v>0</v>
      </c>
      <c r="D219" s="2">
        <v>0</v>
      </c>
    </row>
    <row r="220" spans="1:4" ht="11.25">
      <c r="A220" s="2">
        <v>199604</v>
      </c>
      <c r="B220" s="2">
        <v>590</v>
      </c>
      <c r="C220" s="2">
        <v>0</v>
      </c>
      <c r="D220" s="2">
        <v>0</v>
      </c>
    </row>
    <row r="221" spans="1:4" ht="11.25">
      <c r="A221" s="2">
        <v>199605</v>
      </c>
      <c r="B221" s="2">
        <v>735</v>
      </c>
      <c r="C221" s="2">
        <v>0</v>
      </c>
      <c r="D221" s="2">
        <v>0</v>
      </c>
    </row>
    <row r="222" spans="1:4" ht="11.25">
      <c r="A222" s="2">
        <v>199606</v>
      </c>
      <c r="B222" s="2">
        <v>1619</v>
      </c>
      <c r="C222" s="2">
        <v>0</v>
      </c>
      <c r="D222" s="2">
        <v>0</v>
      </c>
    </row>
    <row r="223" spans="2:4" ht="11.25">
      <c r="B223" s="102">
        <f>SUM(B211:B222)</f>
        <v>16600</v>
      </c>
      <c r="C223" s="102">
        <f>SUM(C211:C222)</f>
        <v>0</v>
      </c>
      <c r="D223" s="102">
        <f>SUM(D211:D222)</f>
        <v>759</v>
      </c>
    </row>
    <row r="225" spans="1:4" ht="11.25">
      <c r="A225" s="2">
        <v>199607</v>
      </c>
      <c r="B225" s="2">
        <v>697</v>
      </c>
      <c r="C225" s="2">
        <v>0</v>
      </c>
      <c r="D225" s="2">
        <v>0</v>
      </c>
    </row>
    <row r="226" spans="1:4" ht="11.25">
      <c r="A226" s="2">
        <v>199608</v>
      </c>
      <c r="B226" s="2">
        <v>517</v>
      </c>
      <c r="C226" s="2">
        <v>0</v>
      </c>
      <c r="D226" s="2">
        <v>0</v>
      </c>
    </row>
    <row r="227" spans="1:4" ht="11.25">
      <c r="A227" s="2">
        <v>199609</v>
      </c>
      <c r="B227" s="2">
        <v>333</v>
      </c>
      <c r="C227" s="2">
        <v>0</v>
      </c>
      <c r="D227" s="2">
        <v>0</v>
      </c>
    </row>
    <row r="228" spans="1:4" ht="11.25">
      <c r="A228" s="2">
        <v>199610</v>
      </c>
      <c r="B228" s="2">
        <v>3908</v>
      </c>
      <c r="C228" s="2">
        <v>0</v>
      </c>
      <c r="D228" s="2">
        <v>35</v>
      </c>
    </row>
    <row r="229" spans="1:4" ht="11.25">
      <c r="A229" s="2">
        <v>199611</v>
      </c>
      <c r="B229" s="2">
        <v>2540</v>
      </c>
      <c r="C229" s="2">
        <v>0</v>
      </c>
      <c r="D229" s="2">
        <v>23</v>
      </c>
    </row>
    <row r="230" spans="1:4" ht="11.25">
      <c r="A230" s="2">
        <v>199612</v>
      </c>
      <c r="B230" s="2">
        <v>2012</v>
      </c>
      <c r="C230" s="2">
        <v>0</v>
      </c>
      <c r="D230" s="2">
        <v>18</v>
      </c>
    </row>
    <row r="231" spans="1:4" ht="11.25">
      <c r="A231" s="2">
        <v>199701</v>
      </c>
      <c r="B231" s="2">
        <v>1642</v>
      </c>
      <c r="C231" s="2">
        <v>0</v>
      </c>
      <c r="D231" s="2">
        <v>33</v>
      </c>
    </row>
    <row r="232" spans="1:4" ht="11.25">
      <c r="A232" s="2">
        <v>199702</v>
      </c>
      <c r="B232" s="2">
        <v>1542</v>
      </c>
      <c r="C232" s="2">
        <v>0</v>
      </c>
      <c r="D232" s="2">
        <v>31</v>
      </c>
    </row>
    <row r="233" spans="1:4" ht="11.25">
      <c r="A233" s="2">
        <v>199703</v>
      </c>
      <c r="B233" s="2">
        <v>1282</v>
      </c>
      <c r="C233" s="2">
        <v>0</v>
      </c>
      <c r="D233" s="2">
        <v>26</v>
      </c>
    </row>
    <row r="234" spans="1:4" ht="11.25">
      <c r="A234" s="2">
        <v>199704</v>
      </c>
      <c r="B234" s="2">
        <v>0</v>
      </c>
      <c r="C234" s="2">
        <v>0</v>
      </c>
      <c r="D234" s="2">
        <v>0</v>
      </c>
    </row>
    <row r="235" spans="1:4" ht="11.25">
      <c r="A235" s="2">
        <v>199705</v>
      </c>
      <c r="B235" s="2">
        <v>1950</v>
      </c>
      <c r="C235" s="2">
        <v>3</v>
      </c>
      <c r="D235" s="2">
        <v>39</v>
      </c>
    </row>
    <row r="236" spans="1:4" ht="11.25">
      <c r="A236" s="2">
        <v>199706</v>
      </c>
      <c r="B236" s="2">
        <v>1573</v>
      </c>
      <c r="C236" s="2">
        <v>3</v>
      </c>
      <c r="D236" s="2">
        <v>32</v>
      </c>
    </row>
    <row r="237" spans="2:4" ht="11.25">
      <c r="B237" s="102">
        <f>SUM(B225:B236)</f>
        <v>17996</v>
      </c>
      <c r="C237" s="102">
        <f>SUM(C225:C236)</f>
        <v>6</v>
      </c>
      <c r="D237" s="102">
        <f>SUM(D225:D236)</f>
        <v>237</v>
      </c>
    </row>
    <row r="239" spans="1:4" ht="11.25">
      <c r="A239" s="2">
        <v>199707</v>
      </c>
      <c r="B239" s="2">
        <v>777</v>
      </c>
      <c r="C239" s="2">
        <v>1</v>
      </c>
      <c r="D239" s="2">
        <v>15</v>
      </c>
    </row>
    <row r="240" spans="1:4" ht="11.25">
      <c r="A240" s="2">
        <v>199708</v>
      </c>
      <c r="B240" s="2">
        <v>1130</v>
      </c>
      <c r="C240" s="2">
        <v>1</v>
      </c>
      <c r="D240" s="2">
        <v>23</v>
      </c>
    </row>
    <row r="241" spans="1:4" ht="11.25">
      <c r="A241" s="2">
        <v>199709</v>
      </c>
      <c r="B241" s="2">
        <v>860</v>
      </c>
      <c r="C241" s="2">
        <v>0</v>
      </c>
      <c r="D241" s="2">
        <v>17</v>
      </c>
    </row>
    <row r="242" spans="1:4" ht="11.25">
      <c r="A242" s="2">
        <v>199710</v>
      </c>
      <c r="B242" s="2">
        <v>750</v>
      </c>
      <c r="C242" s="2">
        <v>0</v>
      </c>
      <c r="D242" s="2">
        <v>0</v>
      </c>
    </row>
    <row r="243" spans="1:4" ht="11.25">
      <c r="A243" s="2">
        <v>199711</v>
      </c>
      <c r="B243" s="2">
        <v>567</v>
      </c>
      <c r="C243" s="2">
        <v>0</v>
      </c>
      <c r="D243" s="2">
        <v>0</v>
      </c>
    </row>
    <row r="244" spans="1:4" ht="11.25">
      <c r="A244" s="2">
        <v>199712</v>
      </c>
      <c r="B244" s="2">
        <v>322</v>
      </c>
      <c r="C244" s="2">
        <v>0</v>
      </c>
      <c r="D244" s="2">
        <v>0</v>
      </c>
    </row>
    <row r="245" spans="1:4" ht="11.25">
      <c r="A245" s="2">
        <v>199801</v>
      </c>
      <c r="B245" s="2">
        <v>537</v>
      </c>
      <c r="C245" s="2">
        <v>0</v>
      </c>
      <c r="D245" s="2">
        <v>0</v>
      </c>
    </row>
    <row r="246" spans="1:4" ht="11.25">
      <c r="A246" s="2">
        <v>199802</v>
      </c>
      <c r="B246" s="2">
        <v>137</v>
      </c>
      <c r="C246" s="2">
        <v>0</v>
      </c>
      <c r="D246" s="2">
        <v>0</v>
      </c>
    </row>
    <row r="247" spans="1:4" ht="11.25">
      <c r="A247" s="2">
        <v>199803</v>
      </c>
      <c r="B247" s="2">
        <v>2657</v>
      </c>
      <c r="C247" s="2">
        <v>0</v>
      </c>
      <c r="D247" s="2">
        <v>519</v>
      </c>
    </row>
    <row r="248" spans="1:4" ht="11.25">
      <c r="A248" s="2">
        <v>199804</v>
      </c>
      <c r="B248" s="2">
        <v>4523</v>
      </c>
      <c r="C248" s="2">
        <v>0</v>
      </c>
      <c r="D248" s="2">
        <v>883</v>
      </c>
    </row>
    <row r="249" spans="1:4" ht="11.25">
      <c r="A249" s="2">
        <v>199805</v>
      </c>
      <c r="B249" s="2">
        <v>4568</v>
      </c>
      <c r="C249" s="2">
        <v>0</v>
      </c>
      <c r="D249" s="2">
        <v>892</v>
      </c>
    </row>
    <row r="250" spans="1:4" ht="11.25">
      <c r="A250" s="2">
        <v>199806</v>
      </c>
      <c r="B250" s="2">
        <v>3550</v>
      </c>
      <c r="C250" s="2">
        <v>64</v>
      </c>
      <c r="D250" s="2">
        <v>693</v>
      </c>
    </row>
    <row r="251" spans="2:4" ht="11.25">
      <c r="B251" s="102">
        <f>SUM(B239:B250)</f>
        <v>20378</v>
      </c>
      <c r="C251" s="102">
        <f>SUM(C239:C250)</f>
        <v>66</v>
      </c>
      <c r="D251" s="102">
        <f>SUM(D239:D250)</f>
        <v>3042</v>
      </c>
    </row>
    <row r="253" spans="1:4" ht="11.25">
      <c r="A253" s="2">
        <v>199807</v>
      </c>
      <c r="B253" s="2">
        <v>3405</v>
      </c>
      <c r="C253" s="2">
        <v>41</v>
      </c>
      <c r="D253" s="2">
        <v>665</v>
      </c>
    </row>
    <row r="254" spans="1:4" ht="11.25">
      <c r="A254" s="2">
        <v>199808</v>
      </c>
      <c r="B254" s="2">
        <v>3527</v>
      </c>
      <c r="C254" s="2">
        <v>52</v>
      </c>
      <c r="D254" s="2">
        <v>689</v>
      </c>
    </row>
    <row r="255" spans="1:4" ht="11.25">
      <c r="A255" s="2">
        <v>199809</v>
      </c>
      <c r="B255" s="2">
        <v>3156</v>
      </c>
      <c r="C255" s="2">
        <v>33</v>
      </c>
      <c r="D255" s="2">
        <v>616</v>
      </c>
    </row>
    <row r="256" spans="1:4" ht="11.25">
      <c r="A256" s="2">
        <v>199810</v>
      </c>
      <c r="B256" s="2">
        <v>3368</v>
      </c>
      <c r="C256" s="2">
        <v>57</v>
      </c>
      <c r="D256" s="2">
        <v>658</v>
      </c>
    </row>
    <row r="257" spans="1:4" ht="11.25">
      <c r="A257" s="2">
        <v>199811</v>
      </c>
      <c r="B257" s="2">
        <v>3235</v>
      </c>
      <c r="C257" s="2">
        <v>52</v>
      </c>
      <c r="D257" s="2">
        <v>333</v>
      </c>
    </row>
    <row r="258" spans="1:4" ht="11.25">
      <c r="A258" s="2">
        <v>199812</v>
      </c>
      <c r="B258" s="2">
        <v>3340</v>
      </c>
      <c r="C258" s="2">
        <v>28</v>
      </c>
      <c r="D258" s="2">
        <v>344</v>
      </c>
    </row>
    <row r="259" spans="1:4" ht="11.25">
      <c r="A259" s="2">
        <v>199901</v>
      </c>
      <c r="B259" s="2">
        <v>3480</v>
      </c>
      <c r="C259" s="2">
        <v>32</v>
      </c>
      <c r="D259" s="2">
        <v>359</v>
      </c>
    </row>
    <row r="260" spans="1:4" ht="11.25">
      <c r="A260" s="2">
        <v>199902</v>
      </c>
      <c r="B260" s="2">
        <v>3120</v>
      </c>
      <c r="C260" s="2">
        <v>23</v>
      </c>
      <c r="D260" s="2">
        <v>321</v>
      </c>
    </row>
    <row r="261" spans="1:4" ht="11.25">
      <c r="A261" s="2">
        <v>199903</v>
      </c>
      <c r="B261" s="2">
        <v>3544</v>
      </c>
      <c r="C261" s="2">
        <v>27</v>
      </c>
      <c r="D261" s="2">
        <v>365</v>
      </c>
    </row>
    <row r="262" spans="1:4" ht="11.25">
      <c r="A262" s="2">
        <v>199904</v>
      </c>
      <c r="B262" s="2">
        <v>3158</v>
      </c>
      <c r="C262" s="2">
        <v>28</v>
      </c>
      <c r="D262" s="2">
        <v>325</v>
      </c>
    </row>
    <row r="263" spans="1:4" ht="11.25">
      <c r="A263" s="2">
        <v>199905</v>
      </c>
      <c r="B263" s="2">
        <v>3195</v>
      </c>
      <c r="C263" s="2">
        <v>25</v>
      </c>
      <c r="D263" s="2">
        <v>329</v>
      </c>
    </row>
    <row r="264" spans="1:4" ht="11.25">
      <c r="A264" s="2">
        <v>199906</v>
      </c>
      <c r="B264" s="2">
        <v>3055</v>
      </c>
      <c r="C264" s="2">
        <v>32</v>
      </c>
      <c r="D264" s="2">
        <v>82</v>
      </c>
    </row>
    <row r="265" spans="2:4" ht="11.25">
      <c r="B265" s="102">
        <f>SUM(B253:B264)</f>
        <v>39583</v>
      </c>
      <c r="C265" s="102">
        <f>SUM(C253:C264)</f>
        <v>430</v>
      </c>
      <c r="D265" s="102">
        <f>SUM(D253:D264)</f>
        <v>5086</v>
      </c>
    </row>
    <row r="267" spans="1:4" ht="11.25">
      <c r="A267" s="2">
        <v>199907</v>
      </c>
      <c r="B267" s="2">
        <v>3634</v>
      </c>
      <c r="C267" s="2">
        <v>34</v>
      </c>
      <c r="D267" s="2">
        <v>97</v>
      </c>
    </row>
    <row r="268" spans="1:4" ht="11.25">
      <c r="A268" s="2">
        <v>199908</v>
      </c>
      <c r="B268" s="2">
        <v>4077</v>
      </c>
      <c r="C268" s="2">
        <v>37</v>
      </c>
      <c r="D268" s="2">
        <v>109</v>
      </c>
    </row>
    <row r="269" spans="1:4" ht="11.25">
      <c r="A269" s="2">
        <v>199909</v>
      </c>
      <c r="B269" s="2">
        <v>3279</v>
      </c>
      <c r="C269" s="2">
        <v>25</v>
      </c>
      <c r="D269" s="2">
        <v>88</v>
      </c>
    </row>
    <row r="270" spans="1:4" ht="11.25">
      <c r="A270" s="2">
        <v>199910</v>
      </c>
      <c r="B270" s="2">
        <v>3122</v>
      </c>
      <c r="C270" s="2">
        <v>35</v>
      </c>
      <c r="D270" s="2">
        <v>83</v>
      </c>
    </row>
    <row r="271" spans="1:4" ht="11.25">
      <c r="A271" s="2">
        <v>199911</v>
      </c>
      <c r="B271" s="2">
        <v>2973</v>
      </c>
      <c r="C271" s="2">
        <v>30</v>
      </c>
      <c r="D271" s="2">
        <v>79</v>
      </c>
    </row>
    <row r="272" spans="1:4" ht="11.25">
      <c r="A272" s="2">
        <v>199912</v>
      </c>
      <c r="B272" s="2">
        <v>2971</v>
      </c>
      <c r="C272" s="2">
        <v>32</v>
      </c>
      <c r="D272" s="2">
        <v>79</v>
      </c>
    </row>
    <row r="273" spans="1:4" ht="11.25">
      <c r="A273" s="2">
        <v>200001</v>
      </c>
      <c r="B273" s="2">
        <v>3029</v>
      </c>
      <c r="C273" s="2">
        <v>40</v>
      </c>
      <c r="D273" s="2">
        <v>81</v>
      </c>
    </row>
    <row r="274" spans="1:4" ht="11.25">
      <c r="A274" s="2">
        <v>200002</v>
      </c>
      <c r="B274" s="2">
        <v>2789</v>
      </c>
      <c r="C274" s="2">
        <v>30</v>
      </c>
      <c r="D274" s="2">
        <v>74</v>
      </c>
    </row>
    <row r="275" spans="1:4" ht="11.25">
      <c r="A275" s="2">
        <v>200003</v>
      </c>
      <c r="B275" s="2">
        <v>3087</v>
      </c>
      <c r="C275" s="2">
        <v>30</v>
      </c>
      <c r="D275" s="2">
        <v>82</v>
      </c>
    </row>
    <row r="276" spans="1:4" ht="11.25">
      <c r="A276" s="2">
        <v>200004</v>
      </c>
      <c r="B276" s="2">
        <v>2843</v>
      </c>
      <c r="C276" s="2">
        <v>29</v>
      </c>
      <c r="D276" s="2">
        <v>76</v>
      </c>
    </row>
    <row r="277" spans="1:4" ht="11.25">
      <c r="A277" s="2">
        <v>200005</v>
      </c>
      <c r="B277" s="2">
        <v>2665</v>
      </c>
      <c r="C277" s="2">
        <v>24</v>
      </c>
      <c r="D277" s="2">
        <v>71</v>
      </c>
    </row>
    <row r="278" spans="1:4" ht="11.25">
      <c r="A278" s="2">
        <v>200006</v>
      </c>
      <c r="B278" s="2">
        <v>3037</v>
      </c>
      <c r="C278" s="2">
        <v>23</v>
      </c>
      <c r="D278" s="2">
        <v>0</v>
      </c>
    </row>
    <row r="279" spans="2:4" ht="11.25">
      <c r="B279" s="102">
        <f>SUM(B267:B278)</f>
        <v>37506</v>
      </c>
      <c r="C279" s="102">
        <f>SUM(C267:C278)</f>
        <v>369</v>
      </c>
      <c r="D279" s="102">
        <f>SUM(D267:D278)</f>
        <v>919</v>
      </c>
    </row>
    <row r="281" spans="1:4" ht="11.25">
      <c r="A281" s="2">
        <v>200007</v>
      </c>
      <c r="B281" s="2">
        <v>2628</v>
      </c>
      <c r="C281" s="2">
        <v>20</v>
      </c>
      <c r="D281" s="2">
        <v>0</v>
      </c>
    </row>
    <row r="282" spans="1:4" ht="11.25">
      <c r="A282" s="2">
        <v>200008</v>
      </c>
      <c r="B282" s="2">
        <v>2782</v>
      </c>
      <c r="C282" s="2">
        <v>12</v>
      </c>
      <c r="D282" s="2">
        <v>0</v>
      </c>
    </row>
    <row r="283" spans="1:4" ht="11.25">
      <c r="A283" s="2">
        <v>200009</v>
      </c>
      <c r="B283" s="2">
        <v>2722</v>
      </c>
      <c r="C283" s="2">
        <v>9</v>
      </c>
      <c r="D283" s="2">
        <v>0</v>
      </c>
    </row>
    <row r="284" spans="1:4" ht="11.25">
      <c r="A284" s="2">
        <v>200010</v>
      </c>
      <c r="B284" s="2">
        <v>2715</v>
      </c>
      <c r="C284" s="2">
        <v>11</v>
      </c>
      <c r="D284" s="2">
        <v>0</v>
      </c>
    </row>
    <row r="285" spans="1:4" ht="11.25">
      <c r="A285" s="2">
        <v>200011</v>
      </c>
      <c r="B285" s="2">
        <v>2405</v>
      </c>
      <c r="C285" s="2">
        <v>9</v>
      </c>
      <c r="D285" s="2">
        <v>0</v>
      </c>
    </row>
    <row r="286" spans="1:4" ht="11.25">
      <c r="A286" s="2">
        <v>200012</v>
      </c>
      <c r="B286" s="2">
        <v>2400</v>
      </c>
      <c r="C286" s="2">
        <v>10</v>
      </c>
      <c r="D286" s="2">
        <v>0</v>
      </c>
    </row>
    <row r="287" spans="1:4" ht="11.25">
      <c r="A287" s="2">
        <v>200101</v>
      </c>
      <c r="B287" s="2">
        <v>2487</v>
      </c>
      <c r="C287" s="2">
        <v>11</v>
      </c>
      <c r="D287" s="2">
        <v>0</v>
      </c>
    </row>
    <row r="288" spans="1:4" ht="11.25">
      <c r="A288" s="2">
        <v>200102</v>
      </c>
      <c r="B288" s="2">
        <v>2504</v>
      </c>
      <c r="C288" s="2">
        <v>12</v>
      </c>
      <c r="D288" s="2">
        <v>0</v>
      </c>
    </row>
    <row r="289" spans="1:4" ht="11.25">
      <c r="A289" s="2">
        <v>200103</v>
      </c>
      <c r="B289" s="2">
        <v>2139</v>
      </c>
      <c r="C289" s="2">
        <v>10</v>
      </c>
      <c r="D289" s="2">
        <v>0</v>
      </c>
    </row>
    <row r="290" spans="2:4" ht="11.25">
      <c r="B290" s="2">
        <v>2400</v>
      </c>
      <c r="C290" s="2">
        <v>10</v>
      </c>
      <c r="D290" s="2">
        <v>0</v>
      </c>
    </row>
    <row r="291" spans="2:4" ht="11.25">
      <c r="B291" s="2">
        <v>2350</v>
      </c>
      <c r="C291" s="2">
        <v>5</v>
      </c>
      <c r="D291" s="2">
        <v>0</v>
      </c>
    </row>
    <row r="292" spans="2:4" ht="11.25">
      <c r="B292" s="2">
        <v>2325</v>
      </c>
      <c r="C292" s="2">
        <v>5</v>
      </c>
      <c r="D292" s="2">
        <v>0</v>
      </c>
    </row>
    <row r="293" spans="2:4" ht="11.25">
      <c r="B293" s="102">
        <f>SUM(B281:B292)</f>
        <v>29857</v>
      </c>
      <c r="C293" s="102">
        <f>SUM(C281:C292)</f>
        <v>124</v>
      </c>
      <c r="D293" s="102">
        <f>SUM(D281:D292)</f>
        <v>0</v>
      </c>
    </row>
  </sheetData>
  <printOptions/>
  <pageMargins left="0.75" right="0.75" top="0.5" bottom="0.5" header="0.5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Belco Oil &amp;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Belco Oil &amp; Gas</dc:creator>
  <cp:keywords/>
  <dc:description/>
  <cp:lastModifiedBy>Ann Gilmore Jenkins</cp:lastModifiedBy>
  <cp:lastPrinted>2001-08-28T16:00:49Z</cp:lastPrinted>
  <dcterms:created xsi:type="dcterms:W3CDTF">1998-12-03T02:24:42Z</dcterms:created>
  <dcterms:modified xsi:type="dcterms:W3CDTF">2005-07-14T20:50:57Z</dcterms:modified>
  <cp:category/>
  <cp:version/>
  <cp:contentType/>
  <cp:contentStatus/>
</cp:coreProperties>
</file>